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yd1-pfile-1.screenaustralia.gov.au\RedirFoldersULT$\Win10\kvincent\My Documents\KV NOTES\TO RM\"/>
    </mc:Choice>
  </mc:AlternateContent>
  <bookViews>
    <workbookView xWindow="0" yWindow="0" windowWidth="28800" windowHeight="12435"/>
  </bookViews>
  <sheets>
    <sheet name="Finance plan" sheetId="13" r:id="rId1"/>
    <sheet name="Sheet3" sheetId="3" r:id="rId2"/>
  </sheets>
  <definedNames>
    <definedName name="_xlnm.Print_Area" localSheetId="0">'Finance plan'!$A$1:$I$72</definedName>
  </definedNames>
  <calcPr calcId="152511"/>
</workbook>
</file>

<file path=xl/calcChain.xml><?xml version="1.0" encoding="utf-8"?>
<calcChain xmlns="http://schemas.openxmlformats.org/spreadsheetml/2006/main">
  <c r="D63" i="13" l="1"/>
  <c r="D65" i="13"/>
  <c r="I39" i="13" l="1"/>
  <c r="B39" i="13"/>
  <c r="D39" i="13"/>
  <c r="C39" i="13"/>
  <c r="D28" i="13"/>
  <c r="C28" i="13"/>
  <c r="B28" i="13"/>
  <c r="A67" i="13"/>
  <c r="D61" i="13"/>
  <c r="D62" i="13"/>
  <c r="E61" i="13"/>
  <c r="D59" i="13"/>
  <c r="D43" i="13"/>
  <c r="D45" i="13"/>
  <c r="E45" i="13"/>
  <c r="D36" i="13"/>
  <c r="D25" i="13"/>
  <c r="E40" i="13"/>
  <c r="I40" i="13"/>
  <c r="E41" i="13"/>
  <c r="I41" i="13"/>
  <c r="E42" i="13"/>
  <c r="I42" i="13"/>
  <c r="E46" i="13"/>
  <c r="I46" i="13"/>
  <c r="E50" i="13"/>
  <c r="I50" i="13"/>
  <c r="I52" i="13"/>
  <c r="I56" i="13"/>
  <c r="E17" i="13"/>
  <c r="E25" i="13" a="1"/>
  <c r="E25" i="13"/>
  <c r="E18" i="13"/>
  <c r="E19" i="13"/>
  <c r="E20" i="13"/>
  <c r="E21" i="13"/>
  <c r="E22" i="13"/>
  <c r="E23" i="13"/>
  <c r="E24" i="13"/>
  <c r="E28" i="13"/>
  <c r="E36" i="13" a="1"/>
  <c r="E36" i="13"/>
  <c r="E29" i="13"/>
  <c r="E30" i="13"/>
  <c r="E31" i="13"/>
  <c r="E32" i="13"/>
  <c r="E33" i="13"/>
  <c r="E34" i="13"/>
  <c r="E35" i="13"/>
  <c r="E39" i="13"/>
  <c r="A8" i="13"/>
  <c r="I43" i="13" a="1"/>
  <c r="I43" i="13"/>
  <c r="E43" i="13" a="1"/>
  <c r="E43" i="13"/>
  <c r="E47" i="13" a="1"/>
  <c r="E47" i="13"/>
  <c r="E48" i="13" a="1"/>
  <c r="E48" i="13"/>
  <c r="E68" i="13"/>
  <c r="I45" i="13"/>
  <c r="I47" i="13" a="1"/>
  <c r="I47" i="13"/>
  <c r="I48" i="13"/>
  <c r="E56" i="13"/>
  <c r="D47" i="13"/>
  <c r="D48" i="13"/>
  <c r="D56" i="13"/>
  <c r="D57" i="13"/>
  <c r="H46" i="13"/>
  <c r="G45" i="13"/>
  <c r="G47" i="13" a="1"/>
  <c r="G47" i="13"/>
  <c r="H42" i="13"/>
  <c r="H39" i="13"/>
  <c r="G46" i="13"/>
  <c r="G40" i="13"/>
  <c r="H45" i="13"/>
  <c r="H47" i="13" a="1"/>
  <c r="H47" i="13"/>
  <c r="G41" i="13"/>
  <c r="H40" i="13"/>
  <c r="H41" i="13"/>
  <c r="G39" i="13"/>
  <c r="G42" i="13"/>
  <c r="G50" i="13"/>
  <c r="H50" i="13"/>
  <c r="E54" i="13"/>
  <c r="I68" i="13"/>
  <c r="I54" i="13"/>
  <c r="G56" i="13"/>
  <c r="G52" i="13"/>
  <c r="G43" i="13" a="1"/>
  <c r="G43" i="13"/>
  <c r="H43" i="13" a="1"/>
  <c r="H43" i="13"/>
  <c r="H52" i="13"/>
  <c r="H56" i="13"/>
  <c r="H68" i="13"/>
  <c r="H48" i="13"/>
  <c r="G48" i="13"/>
  <c r="G68" i="13"/>
  <c r="G54" i="13"/>
  <c r="H54" i="13"/>
</calcChain>
</file>

<file path=xl/comments1.xml><?xml version="1.0" encoding="utf-8"?>
<comments xmlns="http://schemas.openxmlformats.org/spreadsheetml/2006/main">
  <authors>
    <author>Cathy Gray</author>
  </authors>
  <commentList>
    <comment ref="E10" authorId="0" shapeId="0">
      <text>
        <r>
          <rPr>
            <b/>
            <sz val="8"/>
            <color indexed="81"/>
            <rFont val="Tahoma"/>
            <family val="2"/>
          </rPr>
          <t xml:space="preserve">(1) </t>
        </r>
        <r>
          <rPr>
            <sz val="8"/>
            <color indexed="81"/>
            <rFont val="Tahoma"/>
            <family val="2"/>
          </rPr>
          <t>Any development funding or other previous Screen Australia funding should also be included in the Budget.</t>
        </r>
      </text>
    </comment>
    <comment ref="A14" authorId="0" shapeId="0">
      <text>
        <r>
          <rPr>
            <sz val="8"/>
            <color indexed="81"/>
            <rFont val="Tahoma"/>
            <family val="2"/>
          </rPr>
          <t>If not confirmed, please insert date when you expect confirmation.</t>
        </r>
      </text>
    </comment>
    <comment ref="E14" authorId="0" shapeId="0">
      <text>
        <r>
          <rPr>
            <sz val="8"/>
            <color indexed="81"/>
            <rFont val="Tahoma"/>
            <family val="2"/>
          </rPr>
          <t>Subtotals may not total exactly due to rounding</t>
        </r>
      </text>
    </comment>
    <comment ref="B27" authorId="0" shapeId="0">
      <text>
        <r>
          <rPr>
            <sz val="8"/>
            <color indexed="81"/>
            <rFont val="Tahoma"/>
            <family val="2"/>
          </rPr>
          <t>(5) The recoupment, profit and copyright shares for any grant finance are assumed to pass to the producer.</t>
        </r>
      </text>
    </comment>
    <comment ref="G38" authorId="0" shapeId="0">
      <text>
        <r>
          <rPr>
            <sz val="8"/>
            <color indexed="81"/>
            <rFont val="Tahoma"/>
            <family val="2"/>
          </rPr>
          <t xml:space="preserve">(3) Where Screen Australia is an equity investor, it expects to participate in gross receipts pro rata and pari passu with other equity investors. If you are proposing a different recoupment structure, you should discuss this with an Investment Manager. Recoupment share associated with any grant finance is assumed to pass to the producer.
</t>
        </r>
      </text>
    </comment>
    <comment ref="I39" authorId="0" shapeId="0">
      <text>
        <r>
          <rPr>
            <sz val="8"/>
            <color indexed="81"/>
            <rFont val="Tahoma"/>
            <family val="2"/>
          </rPr>
          <t xml:space="preserve">(4) Where the Screen Australia ask is more than $500,000, Screen Australia requires a 1% copyright interest, giving the remainder of its share to the producer. </t>
        </r>
      </text>
    </comment>
    <comment ref="I40" authorId="0" shapeId="0">
      <text>
        <r>
          <rPr>
            <sz val="8"/>
            <color indexed="81"/>
            <rFont val="Tahoma"/>
            <family val="2"/>
          </rPr>
          <t>Default is a copyright share based on % of budget, but cell is unlocked so you can adjust if needed.</t>
        </r>
      </text>
    </comment>
    <comment ref="I41" authorId="0" shapeId="0">
      <text>
        <r>
          <rPr>
            <sz val="8"/>
            <color indexed="81"/>
            <rFont val="Tahoma"/>
            <family val="2"/>
          </rPr>
          <t>Default is a copyright share based on % of budget, but cell is unlocked so you can adjust if needed.</t>
        </r>
      </text>
    </comment>
    <comment ref="I42" authorId="0" shapeId="0">
      <text>
        <r>
          <rPr>
            <sz val="8"/>
            <color indexed="81"/>
            <rFont val="Tahoma"/>
            <family val="2"/>
          </rPr>
          <t>Default is a copyright share based on % of budget, but cell is unlocked so you can adjust if needed.</t>
        </r>
      </text>
    </comment>
    <comment ref="B45" authorId="0" shapeId="0">
      <text>
        <r>
          <rPr>
            <sz val="8"/>
            <color indexed="81"/>
            <rFont val="Tahoma"/>
            <family val="2"/>
          </rPr>
          <t>If the project is eligible for the Producer Offset, you must cashflow at least 85% of the Offset into the finance plan. This figure will fill in automatically based on your QAPE budget and the cashflow percentage inserted below.</t>
        </r>
      </text>
    </comment>
    <comment ref="I46" authorId="0" shapeId="0">
      <text>
        <r>
          <rPr>
            <sz val="8"/>
            <color indexed="81"/>
            <rFont val="Tahoma"/>
            <family val="2"/>
          </rPr>
          <t>Default is a copyright share based on % of budget, but cell is unlocked so you can adjust if needed.</t>
        </r>
      </text>
    </comment>
    <comment ref="B52" authorId="0" shapeId="0">
      <text>
        <r>
          <rPr>
            <sz val="8"/>
            <color indexed="81"/>
            <rFont val="Tahoma"/>
            <family val="2"/>
          </rPr>
          <t>Includes recoupment, profit and copyright shares related to any grant finance.</t>
        </r>
      </text>
    </comment>
    <comment ref="G52" authorId="0" shapeId="0">
      <text>
        <r>
          <rPr>
            <sz val="8"/>
            <color indexed="81"/>
            <rFont val="Tahoma"/>
            <family val="2"/>
          </rPr>
          <t>Includes equity share related to any grant finance.</t>
        </r>
      </text>
    </comment>
    <comment ref="H52" authorId="0" shapeId="0">
      <text>
        <r>
          <rPr>
            <sz val="8"/>
            <color indexed="81"/>
            <rFont val="Tahoma"/>
            <family val="2"/>
          </rPr>
          <t>Includes profit share related to any grant finance.</t>
        </r>
      </text>
    </comment>
    <comment ref="I52" authorId="0" shapeId="0">
      <text>
        <r>
          <rPr>
            <sz val="8"/>
            <color indexed="81"/>
            <rFont val="Tahoma"/>
            <family val="2"/>
          </rPr>
          <t>Includes copyright share related to any grant finance.</t>
        </r>
      </text>
    </comment>
    <comment ref="E54" authorId="0" shapeId="0">
      <text>
        <r>
          <rPr>
            <sz val="8"/>
            <color indexed="81"/>
            <rFont val="Tahoma"/>
            <family val="2"/>
          </rPr>
          <t>Rounding adjustment if required.</t>
        </r>
      </text>
    </comment>
    <comment ref="G54" authorId="0" shapeId="0">
      <text>
        <r>
          <rPr>
            <sz val="8"/>
            <color indexed="81"/>
            <rFont val="Tahoma"/>
            <family val="2"/>
          </rPr>
          <t>Rounding adjustment if required.</t>
        </r>
      </text>
    </comment>
    <comment ref="H54" authorId="0" shapeId="0">
      <text>
        <r>
          <rPr>
            <sz val="8"/>
            <color indexed="81"/>
            <rFont val="Tahoma"/>
            <family val="2"/>
          </rPr>
          <t>Rounding adjustment if required.</t>
        </r>
      </text>
    </comment>
    <comment ref="I54" authorId="0" shapeId="0">
      <text>
        <r>
          <rPr>
            <sz val="8"/>
            <color indexed="81"/>
            <rFont val="Tahoma"/>
            <family val="2"/>
          </rPr>
          <t>Rounding adjustment if required.</t>
        </r>
      </text>
    </comment>
    <comment ref="A62" authorId="0" shapeId="0">
      <text>
        <r>
          <rPr>
            <sz val="8"/>
            <color indexed="81"/>
            <rFont val="Tahoma"/>
            <family val="2"/>
          </rPr>
          <t xml:space="preserve">At least 85% of the Producer Offset must be cashflowed into the finance plan. 85% is included here as the default but you can alter this if you want to cashflow more. </t>
        </r>
      </text>
    </comment>
    <comment ref="E68" authorId="0" shapeId="0">
      <text>
        <r>
          <rPr>
            <sz val="8"/>
            <color indexed="81"/>
            <rFont val="Tahoma"/>
            <family val="2"/>
          </rPr>
          <t>Total of rounded shares (may not total 100%). Adjustment is displayed in Producer row.</t>
        </r>
      </text>
    </comment>
  </commentList>
</comments>
</file>

<file path=xl/sharedStrings.xml><?xml version="1.0" encoding="utf-8"?>
<sst xmlns="http://schemas.openxmlformats.org/spreadsheetml/2006/main" count="84" uniqueCount="55">
  <si>
    <t>Investor</t>
  </si>
  <si>
    <t>Amount</t>
  </si>
  <si>
    <t>Form of Investment</t>
  </si>
  <si>
    <t>Equity Investors</t>
  </si>
  <si>
    <t>Total Budget</t>
  </si>
  <si>
    <t>% of Budget</t>
  </si>
  <si>
    <t>Profit %</t>
  </si>
  <si>
    <t>Marketplace</t>
  </si>
  <si>
    <t>Equity</t>
  </si>
  <si>
    <t>Project Title</t>
  </si>
  <si>
    <t>Grant</t>
  </si>
  <si>
    <t xml:space="preserve">Date: </t>
  </si>
  <si>
    <t>Please read Screen Australia's Terms of Trade and Guidelines before completing this finance plan.</t>
  </si>
  <si>
    <t>Pro Rata     Pari Passu Recoup % (3)</t>
  </si>
  <si>
    <t>Copyright % (4)</t>
  </si>
  <si>
    <r>
      <rPr>
        <b/>
        <sz val="10"/>
        <rFont val="Arial"/>
        <family val="2"/>
      </rPr>
      <t>Status</t>
    </r>
    <r>
      <rPr>
        <b/>
        <sz val="8"/>
        <rFont val="Arial"/>
        <family val="2"/>
      </rPr>
      <t xml:space="preserve"> </t>
    </r>
    <r>
      <rPr>
        <sz val="8"/>
        <rFont val="Arial"/>
        <family val="2"/>
      </rPr>
      <t>(insert 'x' to indicate confirmed)</t>
    </r>
  </si>
  <si>
    <t>Sub-total</t>
  </si>
  <si>
    <t>Notes:</t>
  </si>
  <si>
    <t>Screen Australia production investment sought:</t>
  </si>
  <si>
    <t>Producer contribution</t>
  </si>
  <si>
    <t>Offset cashflow in finance plan (2)</t>
  </si>
  <si>
    <t>Licence fee</t>
  </si>
  <si>
    <t xml:space="preserve"> - Producer Offset (2)</t>
  </si>
  <si>
    <t>Total equity</t>
  </si>
  <si>
    <t>Total marketplace</t>
  </si>
  <si>
    <t>Total grants</t>
  </si>
  <si>
    <t>Deferrals or in-kind</t>
  </si>
  <si>
    <t>Value of any deferrals or 
in-kind support included in the Total Budget:</t>
  </si>
  <si>
    <t>Contact us if you need to adjust locked formulae</t>
  </si>
  <si>
    <t>Any previous Screen Australia funding, eg development (1):</t>
  </si>
  <si>
    <t>(1) Any development funding or other previous Screen Australia funding should also be included in the budget. These amounts will be deducted from the first Screen Australia’s drawdown.</t>
  </si>
  <si>
    <r>
      <rPr>
        <b/>
        <sz val="11"/>
        <rFont val="Arial"/>
        <family val="2"/>
      </rPr>
      <t>INSERT SCREEN AUSTRALIA CONTRIBUTIONS HERE</t>
    </r>
    <r>
      <rPr>
        <b/>
        <sz val="9"/>
        <rFont val="Arial"/>
        <family val="2"/>
      </rPr>
      <t xml:space="preserve">
</t>
    </r>
    <r>
      <rPr>
        <sz val="9"/>
        <rFont val="Arial"/>
        <family val="2"/>
      </rPr>
      <t>The total will be inserted automatically as grant or equity, depending on the amount.</t>
    </r>
  </si>
  <si>
    <t>TOTAL FINANCE</t>
  </si>
  <si>
    <t>Difference to Budget</t>
  </si>
  <si>
    <t>(3) Where Screen Australia is an equity investor, it expects to participate in gross receipts pro rata and pari passu with other equity investors and the formulae in the table above reflect this. If you are proposing a different recoupment structure you should discuss this with an Investment Manager. Recoupment share for any grant finance is assumed to pass to the producer.</t>
  </si>
  <si>
    <t>Producer Offset (20% of QAPE Budget)</t>
  </si>
  <si>
    <t xml:space="preserve">QAPE Budget </t>
  </si>
  <si>
    <t>mins</t>
  </si>
  <si>
    <t>Total duration</t>
  </si>
  <si>
    <t>Must be inserted</t>
  </si>
  <si>
    <t>(number only; no text).</t>
  </si>
  <si>
    <t>Comments</t>
  </si>
  <si>
    <t>Producer (6)</t>
  </si>
  <si>
    <t>`</t>
  </si>
  <si>
    <t>Rounding adjustments (7)</t>
  </si>
  <si>
    <t>Name</t>
  </si>
  <si>
    <t xml:space="preserve"> - other producer contribution</t>
  </si>
  <si>
    <t xml:space="preserve">(6) Additional shares allocated to the producer, eg from grant finance. </t>
  </si>
  <si>
    <t>Grants (5)</t>
  </si>
  <si>
    <t xml:space="preserve">(4) Where the Screen Australia ask is more than $500,000, Screen Australia requires a 1% copyright interest, giving the remainder of its share to the producer. </t>
  </si>
  <si>
    <t xml:space="preserve">(2) If the project is eligible for the Producer Offset, at least 85% of the  Offset must be cashflowed into the finance plan. 85% is included as the default but you can alter this if you want to cashflow more. The Offset amount will be inserted automatically into the finance plan based on your QAPE budget and cashflow percentage. </t>
  </si>
  <si>
    <t>Screen Australia plus Producer Offset share</t>
  </si>
  <si>
    <t>For PEP projects please use the PEP only finance plan, found on the tools &amp; insights page of the Screen Australia website</t>
  </si>
  <si>
    <t>(5) Recoupment, profit and copyright shares for any grant finance are assumed to pass to the producer</t>
  </si>
  <si>
    <t>(7) To be distributed as appropriate: generally to the producer if positive, &amp; from Screen Australia if negative (except in the case of copyright)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</si>
</sst>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8" formatCode="&quot;$&quot;#,##0.00;[Red]\-&quot;$&quot;#,##0.00"/>
    <numFmt numFmtId="44" formatCode="_-&quot;$&quot;* #,##0.00_-;\-&quot;$&quot;* #,##0.00_-;_-&quot;$&quot;* &quot;-&quot;??_-;_-@_-"/>
    <numFmt numFmtId="164" formatCode="&quot;$&quot;#,##0.0;[Red]\-&quot;$&quot;#,##0.0"/>
    <numFmt numFmtId="165" formatCode="d/m/yy;@"/>
    <numFmt numFmtId="166" formatCode="0.0000%"/>
    <numFmt numFmtId="167" formatCode="#,##0_ ;\-#,##0\ "/>
    <numFmt numFmtId="168" formatCode="d/mm/yyyy;@"/>
    <numFmt numFmtId="169" formatCode="&quot;$&quot;#,##0;[Red]&quot;$&quot;#,##0"/>
  </numFmts>
  <fonts count="24">
    <font>
      <sz val="10"/>
      <name val="Arial"/>
      <family val="2"/>
    </font>
    <font>
      <sz val="10"/>
      <name val="Arial"/>
      <family val="2"/>
    </font>
    <font>
      <b/>
      <sz val="10.5"/>
      <name val="Arial"/>
      <family val="2"/>
    </font>
    <font>
      <sz val="10.5"/>
      <name val="Arial"/>
      <family val="2"/>
    </font>
    <font>
      <b/>
      <sz val="10.5"/>
      <color indexed="8"/>
      <name val="Arial"/>
      <family val="2"/>
    </font>
    <font>
      <sz val="10.5"/>
      <color indexed="8"/>
      <name val="Arial"/>
      <family val="2"/>
    </font>
    <font>
      <sz val="10.5"/>
      <name val="HelvNeue Light FFC"/>
    </font>
    <font>
      <b/>
      <sz val="8"/>
      <name val="Arial"/>
      <family val="2"/>
    </font>
    <font>
      <sz val="8"/>
      <name val="Arial"/>
      <family val="2"/>
    </font>
    <font>
      <sz val="8"/>
      <color indexed="81"/>
      <name val="Tahoma"/>
      <family val="2"/>
    </font>
    <font>
      <b/>
      <sz val="10"/>
      <name val="Arial"/>
      <family val="2"/>
    </font>
    <font>
      <i/>
      <sz val="10.5"/>
      <color indexed="8"/>
      <name val="Arial"/>
      <family val="2"/>
    </font>
    <font>
      <b/>
      <sz val="8"/>
      <color indexed="81"/>
      <name val="Tahoma"/>
      <family val="2"/>
    </font>
    <font>
      <i/>
      <sz val="10.5"/>
      <name val="Arial"/>
      <family val="2"/>
    </font>
    <font>
      <sz val="9"/>
      <name val="Arial"/>
      <family val="2"/>
    </font>
    <font>
      <b/>
      <sz val="9"/>
      <name val="Arial"/>
      <family val="2"/>
    </font>
    <font>
      <b/>
      <sz val="11"/>
      <name val="Arial"/>
      <family val="2"/>
    </font>
    <font>
      <sz val="11"/>
      <name val="Arial"/>
      <family val="2"/>
    </font>
    <font>
      <b/>
      <sz val="10"/>
      <color indexed="8"/>
      <name val="Arial"/>
      <family val="2"/>
    </font>
    <font>
      <sz val="10"/>
      <name val="Arial"/>
      <family val="2"/>
    </font>
    <font>
      <b/>
      <sz val="10.5"/>
      <color rgb="FFFF0000"/>
      <name val="Arial"/>
      <family val="2"/>
    </font>
    <font>
      <b/>
      <sz val="9"/>
      <color rgb="FFFF0000"/>
      <name val="Arial"/>
      <family val="2"/>
    </font>
    <font>
      <sz val="9"/>
      <color rgb="FFFF0000"/>
      <name val="Arial"/>
      <family val="2"/>
    </font>
    <font>
      <sz val="9"/>
      <color indexed="8"/>
      <name val="Arial"/>
      <family val="2"/>
    </font>
  </fonts>
  <fills count="3">
    <fill>
      <patternFill patternType="none"/>
    </fill>
    <fill>
      <patternFill patternType="gray125"/>
    </fill>
    <fill>
      <patternFill patternType="solid">
        <fgColor theme="6"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3">
    <xf numFmtId="0" fontId="0" fillId="0" borderId="0"/>
    <xf numFmtId="44" fontId="19" fillId="0" borderId="0" applyFont="0" applyFill="0" applyBorder="0" applyAlignment="0" applyProtection="0"/>
    <xf numFmtId="9" fontId="1" fillId="0" borderId="0" applyFont="0" applyFill="0" applyBorder="0" applyAlignment="0" applyProtection="0"/>
  </cellStyleXfs>
  <cellXfs count="181">
    <xf numFmtId="0" fontId="0" fillId="0" borderId="0" xfId="0"/>
    <xf numFmtId="0" fontId="3" fillId="0" borderId="0" xfId="0" applyFont="1" applyFill="1" applyProtection="1"/>
    <xf numFmtId="0" fontId="3" fillId="0" borderId="0" xfId="0" applyFont="1" applyFill="1" applyBorder="1" applyProtection="1"/>
    <xf numFmtId="0" fontId="2" fillId="0" borderId="1" xfId="0" applyFont="1" applyFill="1" applyBorder="1" applyAlignment="1" applyProtection="1">
      <alignment horizontal="center" vertical="top" wrapText="1"/>
    </xf>
    <xf numFmtId="0" fontId="4" fillId="0" borderId="1" xfId="0" applyFont="1" applyFill="1" applyBorder="1" applyAlignment="1" applyProtection="1">
      <alignment vertical="top" wrapText="1"/>
    </xf>
    <xf numFmtId="0" fontId="4" fillId="0" borderId="1" xfId="0" applyFont="1" applyFill="1" applyBorder="1" applyAlignment="1" applyProtection="1">
      <alignment horizontal="center" vertical="top" wrapText="1"/>
    </xf>
    <xf numFmtId="0" fontId="2" fillId="0" borderId="1" xfId="0" applyFont="1" applyFill="1" applyBorder="1" applyAlignment="1" applyProtection="1">
      <alignment horizontal="left" vertical="top" wrapText="1"/>
    </xf>
    <xf numFmtId="0" fontId="5" fillId="0" borderId="1" xfId="0" applyFont="1" applyFill="1" applyBorder="1" applyAlignment="1" applyProtection="1">
      <alignment vertical="top" wrapText="1"/>
    </xf>
    <xf numFmtId="0" fontId="5"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center" vertical="top" wrapText="1"/>
      <protection locked="0"/>
    </xf>
    <xf numFmtId="6" fontId="3" fillId="0" borderId="1" xfId="0" applyNumberFormat="1" applyFont="1" applyFill="1" applyBorder="1" applyAlignment="1" applyProtection="1">
      <alignment horizontal="right" wrapText="1"/>
      <protection locked="0"/>
    </xf>
    <xf numFmtId="9" fontId="3" fillId="0" borderId="1" xfId="2" applyFont="1" applyFill="1" applyBorder="1" applyAlignment="1" applyProtection="1">
      <alignment horizontal="right" wrapText="1"/>
    </xf>
    <xf numFmtId="0" fontId="4"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6" fontId="2" fillId="0" borderId="0" xfId="0" applyNumberFormat="1" applyFont="1" applyFill="1" applyBorder="1" applyAlignment="1" applyProtection="1">
      <alignment horizontal="right" wrapText="1"/>
    </xf>
    <xf numFmtId="10" fontId="2" fillId="0" borderId="0" xfId="0" applyNumberFormat="1" applyFont="1" applyFill="1" applyBorder="1" applyAlignment="1" applyProtection="1">
      <alignment horizontal="right" wrapText="1"/>
    </xf>
    <xf numFmtId="0" fontId="4" fillId="0" borderId="1" xfId="0" applyFont="1" applyFill="1" applyBorder="1" applyAlignment="1" applyProtection="1">
      <alignment horizontal="left" vertical="top" wrapText="1"/>
    </xf>
    <xf numFmtId="10" fontId="3" fillId="0" borderId="1" xfId="0" applyNumberFormat="1" applyFont="1" applyFill="1" applyBorder="1" applyAlignment="1" applyProtection="1">
      <alignment horizontal="center" wrapText="1"/>
    </xf>
    <xf numFmtId="6" fontId="3" fillId="0" borderId="1" xfId="0" applyNumberFormat="1" applyFont="1" applyFill="1" applyBorder="1" applyAlignment="1" applyProtection="1">
      <alignment horizontal="center" wrapText="1"/>
    </xf>
    <xf numFmtId="10" fontId="5" fillId="0" borderId="0" xfId="0" applyNumberFormat="1" applyFont="1" applyFill="1" applyBorder="1" applyAlignment="1" applyProtection="1">
      <alignment horizontal="right" vertical="top" wrapText="1"/>
    </xf>
    <xf numFmtId="0" fontId="5" fillId="0" borderId="1" xfId="0" applyFont="1" applyFill="1" applyBorder="1" applyAlignment="1" applyProtection="1">
      <alignment horizontal="center" vertical="top" wrapText="1"/>
    </xf>
    <xf numFmtId="0" fontId="2" fillId="0" borderId="0" xfId="0" applyFont="1" applyFill="1" applyBorder="1" applyAlignment="1" applyProtection="1">
      <alignment horizontal="center"/>
    </xf>
    <xf numFmtId="0" fontId="2" fillId="0" borderId="0" xfId="0" applyFont="1" applyFill="1" applyBorder="1" applyAlignment="1" applyProtection="1"/>
    <xf numFmtId="0" fontId="5" fillId="0" borderId="0" xfId="0" applyFont="1" applyFill="1" applyBorder="1" applyAlignment="1" applyProtection="1">
      <alignment horizontal="left" vertical="top" wrapText="1"/>
      <protection locked="0"/>
    </xf>
    <xf numFmtId="0" fontId="3" fillId="0" borderId="0" xfId="0" applyFont="1" applyFill="1" applyAlignment="1" applyProtection="1">
      <alignment wrapText="1"/>
    </xf>
    <xf numFmtId="0" fontId="5" fillId="0" borderId="2" xfId="0" applyFont="1" applyFill="1" applyBorder="1" applyAlignment="1" applyProtection="1">
      <alignment vertical="top" wrapText="1"/>
    </xf>
    <xf numFmtId="0" fontId="5" fillId="0" borderId="3" xfId="0" applyFont="1" applyFill="1" applyBorder="1" applyAlignment="1" applyProtection="1">
      <alignment vertical="top" wrapText="1"/>
    </xf>
    <xf numFmtId="0" fontId="5" fillId="0" borderId="4" xfId="0" applyFont="1" applyFill="1" applyBorder="1" applyAlignment="1" applyProtection="1">
      <alignment vertical="top" wrapText="1"/>
    </xf>
    <xf numFmtId="6" fontId="4" fillId="0" borderId="0" xfId="0" applyNumberFormat="1" applyFont="1" applyFill="1" applyBorder="1" applyAlignment="1" applyProtection="1">
      <alignment vertical="top" wrapText="1"/>
      <protection locked="0"/>
    </xf>
    <xf numFmtId="0" fontId="3" fillId="0" borderId="0" xfId="0" applyFont="1" applyFill="1" applyBorder="1" applyAlignment="1"/>
    <xf numFmtId="0" fontId="3" fillId="0" borderId="0" xfId="0" applyFont="1" applyFill="1" applyAlignment="1"/>
    <xf numFmtId="0" fontId="2" fillId="0" borderId="0" xfId="0" applyFont="1" applyFill="1" applyAlignment="1"/>
    <xf numFmtId="10" fontId="2" fillId="2" borderId="1" xfId="0" applyNumberFormat="1" applyFont="1" applyFill="1" applyBorder="1" applyAlignment="1" applyProtection="1">
      <alignment horizontal="right" wrapText="1"/>
    </xf>
    <xf numFmtId="6" fontId="2" fillId="2" borderId="1" xfId="0" applyNumberFormat="1" applyFont="1" applyFill="1" applyBorder="1" applyAlignment="1" applyProtection="1">
      <alignment horizontal="right" wrapText="1"/>
    </xf>
    <xf numFmtId="10" fontId="3" fillId="2" borderId="1" xfId="0" applyNumberFormat="1" applyFont="1" applyFill="1" applyBorder="1" applyAlignment="1" applyProtection="1">
      <alignment horizontal="right" wrapText="1"/>
    </xf>
    <xf numFmtId="10" fontId="3" fillId="2" borderId="1" xfId="0" applyNumberFormat="1" applyFont="1" applyFill="1" applyBorder="1" applyAlignment="1" applyProtection="1">
      <alignment horizontal="right" vertical="top" wrapText="1"/>
    </xf>
    <xf numFmtId="6" fontId="4" fillId="2" borderId="5" xfId="0" applyNumberFormat="1" applyFont="1" applyFill="1" applyBorder="1" applyAlignment="1" applyProtection="1">
      <alignment horizontal="right" vertical="top" wrapText="1"/>
    </xf>
    <xf numFmtId="10" fontId="4" fillId="2" borderId="5" xfId="0" applyNumberFormat="1" applyFont="1" applyFill="1" applyBorder="1" applyAlignment="1" applyProtection="1">
      <alignment horizontal="right" vertical="top" wrapText="1"/>
    </xf>
    <xf numFmtId="10" fontId="5" fillId="2" borderId="1" xfId="0" applyNumberFormat="1" applyFont="1" applyFill="1" applyBorder="1" applyAlignment="1" applyProtection="1">
      <alignment horizontal="right" vertical="top" wrapText="1"/>
    </xf>
    <xf numFmtId="0" fontId="4" fillId="0" borderId="1" xfId="0" applyFont="1" applyFill="1" applyBorder="1" applyAlignment="1" applyProtection="1">
      <alignment vertical="center" wrapText="1"/>
    </xf>
    <xf numFmtId="6" fontId="2" fillId="2" borderId="1" xfId="0" applyNumberFormat="1" applyFont="1" applyFill="1" applyBorder="1" applyAlignment="1" applyProtection="1">
      <alignment horizontal="right" vertical="center" wrapText="1"/>
    </xf>
    <xf numFmtId="10" fontId="2" fillId="2" borderId="1" xfId="0" applyNumberFormat="1" applyFont="1" applyFill="1" applyBorder="1" applyAlignment="1" applyProtection="1">
      <alignment horizontal="right" vertical="center" wrapText="1"/>
    </xf>
    <xf numFmtId="0" fontId="3" fillId="0" borderId="0" xfId="0" applyFont="1" applyFill="1" applyAlignment="1" applyProtection="1">
      <alignment vertical="center"/>
    </xf>
    <xf numFmtId="6" fontId="3" fillId="2" borderId="1" xfId="0" applyNumberFormat="1" applyFont="1" applyFill="1" applyBorder="1" applyAlignment="1" applyProtection="1">
      <alignment horizontal="right" wrapText="1"/>
    </xf>
    <xf numFmtId="0" fontId="6" fillId="2" borderId="1" xfId="0" applyFont="1" applyFill="1" applyBorder="1" applyProtection="1"/>
    <xf numFmtId="6" fontId="4" fillId="0" borderId="0" xfId="0" applyNumberFormat="1"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protection locked="0"/>
    </xf>
    <xf numFmtId="0" fontId="11" fillId="0" borderId="1" xfId="0" applyFont="1" applyFill="1" applyBorder="1" applyAlignment="1" applyProtection="1">
      <alignment horizontal="left" vertical="center" wrapText="1"/>
      <protection locked="0"/>
    </xf>
    <xf numFmtId="10" fontId="3" fillId="0" borderId="1" xfId="0" applyNumberFormat="1" applyFont="1" applyFill="1" applyBorder="1" applyAlignment="1" applyProtection="1">
      <alignment horizontal="center" wrapText="1"/>
      <protection locked="0"/>
    </xf>
    <xf numFmtId="10" fontId="3" fillId="2" borderId="1" xfId="0" applyNumberFormat="1" applyFont="1" applyFill="1" applyBorder="1" applyAlignment="1" applyProtection="1">
      <alignment horizontal="right" vertical="top" wrapText="1"/>
      <protection locked="0"/>
    </xf>
    <xf numFmtId="10" fontId="2" fillId="0"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top" wrapText="1"/>
    </xf>
    <xf numFmtId="0" fontId="5" fillId="2" borderId="1" xfId="0" applyFont="1" applyFill="1" applyBorder="1" applyAlignment="1" applyProtection="1">
      <alignment horizontal="center" vertical="top" wrapText="1"/>
    </xf>
    <xf numFmtId="10" fontId="13" fillId="2" borderId="1" xfId="0" applyNumberFormat="1" applyFont="1" applyFill="1" applyBorder="1" applyAlignment="1" applyProtection="1">
      <alignment horizontal="right" wrapText="1"/>
    </xf>
    <xf numFmtId="10" fontId="13" fillId="0" borderId="1" xfId="0" applyNumberFormat="1" applyFont="1" applyFill="1" applyBorder="1" applyAlignment="1" applyProtection="1">
      <alignment horizontal="center" wrapText="1"/>
      <protection locked="0"/>
    </xf>
    <xf numFmtId="6" fontId="13" fillId="2" borderId="1" xfId="0" applyNumberFormat="1" applyFont="1" applyFill="1" applyBorder="1" applyAlignment="1" applyProtection="1">
      <alignment horizontal="right" wrapText="1"/>
    </xf>
    <xf numFmtId="0" fontId="11" fillId="0" borderId="1" xfId="0" applyFont="1" applyFill="1" applyBorder="1" applyAlignment="1" applyProtection="1">
      <alignment horizontal="left" vertical="top" wrapText="1"/>
    </xf>
    <xf numFmtId="0" fontId="11" fillId="0" borderId="1" xfId="0" applyFont="1" applyFill="1" applyBorder="1" applyAlignment="1" applyProtection="1">
      <alignment horizontal="center" vertical="top" wrapText="1"/>
    </xf>
    <xf numFmtId="0" fontId="11" fillId="0" borderId="1" xfId="0" applyFont="1" applyFill="1" applyBorder="1" applyAlignment="1" applyProtection="1">
      <alignment horizontal="left" vertical="top"/>
    </xf>
    <xf numFmtId="0" fontId="20" fillId="0" borderId="0" xfId="0" applyFont="1" applyFill="1" applyBorder="1" applyAlignment="1" applyProtection="1">
      <alignment horizontal="left"/>
    </xf>
    <xf numFmtId="6" fontId="20" fillId="0" borderId="0" xfId="0" applyNumberFormat="1" applyFont="1" applyFill="1" applyBorder="1" applyAlignment="1" applyProtection="1">
      <alignment horizontal="left" vertical="top" wrapText="1"/>
      <protection locked="0"/>
    </xf>
    <xf numFmtId="10" fontId="13" fillId="2" borderId="1" xfId="0" applyNumberFormat="1" applyFont="1" applyFill="1" applyBorder="1" applyAlignment="1" applyProtection="1">
      <alignment horizontal="right" vertical="top" wrapText="1"/>
    </xf>
    <xf numFmtId="10" fontId="3" fillId="2" borderId="1" xfId="0" applyNumberFormat="1" applyFont="1" applyFill="1" applyBorder="1" applyAlignment="1" applyProtection="1">
      <alignment horizontal="right" vertical="center" wrapText="1"/>
    </xf>
    <xf numFmtId="10" fontId="3" fillId="0" borderId="1" xfId="0" applyNumberFormat="1" applyFont="1" applyFill="1" applyBorder="1" applyAlignment="1" applyProtection="1">
      <alignment horizontal="right" vertical="top" wrapText="1"/>
      <protection locked="0"/>
    </xf>
    <xf numFmtId="0" fontId="2" fillId="0" borderId="0" xfId="0" applyFont="1" applyFill="1" applyBorder="1" applyAlignment="1" applyProtection="1">
      <alignment horizontal="left"/>
    </xf>
    <xf numFmtId="0" fontId="5" fillId="0" borderId="1" xfId="0" applyFont="1" applyFill="1" applyBorder="1" applyAlignment="1" applyProtection="1">
      <alignment horizontal="left" vertical="top" wrapText="1"/>
    </xf>
    <xf numFmtId="6" fontId="5" fillId="0" borderId="1" xfId="0" applyNumberFormat="1" applyFont="1" applyFill="1" applyBorder="1" applyAlignment="1" applyProtection="1">
      <alignment horizontal="right" vertical="top" wrapText="1"/>
    </xf>
    <xf numFmtId="10" fontId="5" fillId="0" borderId="1" xfId="0" applyNumberFormat="1" applyFont="1" applyFill="1" applyBorder="1" applyAlignment="1" applyProtection="1">
      <alignment horizontal="right" vertical="top" wrapText="1"/>
    </xf>
    <xf numFmtId="164" fontId="3" fillId="0" borderId="0" xfId="0" applyNumberFormat="1" applyFont="1" applyFill="1" applyProtection="1"/>
    <xf numFmtId="6" fontId="2" fillId="0" borderId="1" xfId="0" applyNumberFormat="1" applyFont="1" applyFill="1" applyBorder="1" applyAlignment="1" applyProtection="1">
      <alignment horizontal="right" vertical="center" wrapText="1"/>
    </xf>
    <xf numFmtId="10" fontId="2" fillId="0" borderId="1" xfId="0" applyNumberFormat="1" applyFont="1" applyFill="1" applyBorder="1" applyAlignment="1" applyProtection="1">
      <alignment horizontal="right" vertical="center" wrapText="1"/>
    </xf>
    <xf numFmtId="10" fontId="3" fillId="0" borderId="1" xfId="0" applyNumberFormat="1" applyFont="1" applyFill="1" applyBorder="1" applyAlignment="1" applyProtection="1">
      <alignment horizontal="right" vertical="center" wrapText="1"/>
    </xf>
    <xf numFmtId="10" fontId="3" fillId="0" borderId="6" xfId="0" applyNumberFormat="1" applyFont="1" applyFill="1" applyBorder="1" applyAlignment="1" applyProtection="1">
      <alignment horizontal="right" vertical="center" wrapText="1"/>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xf>
    <xf numFmtId="0" fontId="14" fillId="0" borderId="1" xfId="0" applyFont="1" applyFill="1" applyBorder="1" applyAlignment="1" applyProtection="1">
      <alignment horizontal="center"/>
    </xf>
    <xf numFmtId="0" fontId="14" fillId="0" borderId="1" xfId="0" applyFont="1" applyFill="1" applyBorder="1" applyAlignment="1" applyProtection="1">
      <alignment horizontal="center"/>
      <protection locked="0"/>
    </xf>
    <xf numFmtId="0" fontId="14" fillId="0" borderId="0" xfId="0" applyFont="1" applyFill="1" applyAlignment="1" applyProtection="1">
      <alignment horizontal="center"/>
    </xf>
    <xf numFmtId="0" fontId="14" fillId="0" borderId="1" xfId="0" applyFont="1" applyFill="1" applyBorder="1" applyAlignment="1" applyProtection="1">
      <alignment horizontal="center" vertical="center"/>
    </xf>
    <xf numFmtId="165" fontId="14" fillId="0" borderId="1" xfId="0" applyNumberFormat="1" applyFont="1" applyFill="1" applyBorder="1" applyAlignment="1" applyProtection="1">
      <alignment horizontal="center"/>
      <protection locked="0"/>
    </xf>
    <xf numFmtId="165" fontId="14" fillId="0" borderId="1" xfId="0" applyNumberFormat="1" applyFont="1" applyFill="1" applyBorder="1" applyAlignment="1" applyProtection="1">
      <alignment horizontal="center"/>
    </xf>
    <xf numFmtId="10" fontId="3" fillId="0" borderId="1" xfId="0" applyNumberFormat="1" applyFont="1" applyFill="1" applyBorder="1" applyAlignment="1" applyProtection="1">
      <alignment horizontal="right" wrapText="1"/>
    </xf>
    <xf numFmtId="0" fontId="21" fillId="0" borderId="0" xfId="0" applyFont="1" applyFill="1" applyBorder="1" applyAlignment="1" applyProtection="1">
      <alignment horizontal="left" vertical="top"/>
    </xf>
    <xf numFmtId="10" fontId="3" fillId="2" borderId="1" xfId="2" applyNumberFormat="1" applyFont="1" applyFill="1" applyBorder="1" applyAlignment="1" applyProtection="1">
      <alignment horizontal="right" wrapText="1"/>
    </xf>
    <xf numFmtId="6" fontId="5" fillId="0" borderId="7" xfId="0" applyNumberFormat="1" applyFont="1" applyFill="1" applyBorder="1" applyAlignment="1" applyProtection="1">
      <alignment horizontal="left" vertical="top" wrapText="1"/>
      <protection locked="0"/>
    </xf>
    <xf numFmtId="0" fontId="3" fillId="0" borderId="0" xfId="0" applyFont="1" applyFill="1" applyAlignment="1" applyProtection="1">
      <alignment horizontal="left"/>
    </xf>
    <xf numFmtId="10" fontId="5" fillId="0" borderId="0" xfId="0" applyNumberFormat="1" applyFont="1" applyFill="1" applyBorder="1" applyAlignment="1" applyProtection="1">
      <alignment horizontal="left" vertical="top" wrapText="1"/>
    </xf>
    <xf numFmtId="0" fontId="2" fillId="0" borderId="8" xfId="0" applyFont="1" applyFill="1" applyBorder="1" applyAlignment="1" applyProtection="1">
      <alignment horizontal="left"/>
    </xf>
    <xf numFmtId="0" fontId="3" fillId="0" borderId="8" xfId="0" applyFont="1" applyFill="1" applyBorder="1" applyProtection="1"/>
    <xf numFmtId="0" fontId="2" fillId="0" borderId="9" xfId="0" applyFont="1" applyFill="1" applyBorder="1" applyAlignment="1" applyProtection="1">
      <alignment horizontal="left"/>
    </xf>
    <xf numFmtId="0" fontId="2" fillId="0" borderId="10" xfId="0" applyFont="1" applyFill="1" applyBorder="1" applyAlignment="1" applyProtection="1">
      <alignment horizontal="left"/>
    </xf>
    <xf numFmtId="6" fontId="4" fillId="0" borderId="10" xfId="0" applyNumberFormat="1" applyFont="1" applyFill="1" applyBorder="1" applyAlignment="1" applyProtection="1">
      <alignment horizontal="left" vertical="top" wrapText="1"/>
      <protection locked="0"/>
    </xf>
    <xf numFmtId="6" fontId="20" fillId="0" borderId="11" xfId="0" applyNumberFormat="1" applyFont="1" applyFill="1" applyBorder="1" applyAlignment="1" applyProtection="1">
      <alignment horizontal="left" vertical="top" wrapText="1"/>
      <protection locked="0"/>
    </xf>
    <xf numFmtId="6" fontId="4" fillId="0" borderId="12" xfId="0" applyNumberFormat="1" applyFont="1" applyFill="1" applyBorder="1" applyAlignment="1" applyProtection="1">
      <alignment horizontal="left" vertical="top" wrapText="1"/>
      <protection locked="0"/>
    </xf>
    <xf numFmtId="6" fontId="4" fillId="0" borderId="12" xfId="0" applyNumberFormat="1" applyFont="1" applyFill="1" applyBorder="1" applyAlignment="1" applyProtection="1">
      <alignment horizontal="center" vertical="top" wrapText="1"/>
      <protection locked="0"/>
    </xf>
    <xf numFmtId="6" fontId="4" fillId="0" borderId="13" xfId="0" applyNumberFormat="1" applyFont="1" applyFill="1" applyBorder="1" applyAlignment="1" applyProtection="1">
      <alignment horizontal="center" vertical="top" wrapText="1"/>
      <protection locked="0"/>
    </xf>
    <xf numFmtId="6" fontId="5" fillId="0" borderId="1" xfId="0" applyNumberFormat="1" applyFont="1" applyFill="1" applyBorder="1" applyAlignment="1" applyProtection="1">
      <alignment horizontal="right" vertical="center" wrapText="1"/>
      <protection locked="0"/>
    </xf>
    <xf numFmtId="6" fontId="5" fillId="0" borderId="14" xfId="0" applyNumberFormat="1" applyFont="1" applyFill="1" applyBorder="1" applyAlignment="1" applyProtection="1">
      <alignment vertical="center" wrapText="1"/>
      <protection locked="0"/>
    </xf>
    <xf numFmtId="0" fontId="16" fillId="0" borderId="0" xfId="0" applyFont="1" applyFill="1" applyAlignment="1"/>
    <xf numFmtId="0" fontId="18" fillId="0" borderId="1" xfId="0" applyFont="1" applyFill="1" applyBorder="1" applyAlignment="1" applyProtection="1">
      <alignment horizontal="center" vertical="top" wrapText="1"/>
    </xf>
    <xf numFmtId="0" fontId="13" fillId="0" borderId="0" xfId="0" applyFont="1" applyFill="1" applyProtection="1"/>
    <xf numFmtId="6" fontId="13" fillId="0" borderId="0" xfId="0" applyNumberFormat="1" applyFont="1" applyFill="1" applyProtection="1"/>
    <xf numFmtId="6" fontId="5" fillId="2" borderId="1" xfId="0" applyNumberFormat="1" applyFont="1" applyFill="1" applyBorder="1" applyAlignment="1" applyProtection="1">
      <alignment horizontal="right" vertical="top" wrapText="1"/>
    </xf>
    <xf numFmtId="0" fontId="16" fillId="0" borderId="0" xfId="0" applyFont="1" applyFill="1" applyBorder="1" applyAlignment="1" applyProtection="1"/>
    <xf numFmtId="0" fontId="21" fillId="0" borderId="8" xfId="0" applyFont="1" applyFill="1" applyBorder="1" applyAlignment="1" applyProtection="1"/>
    <xf numFmtId="0" fontId="21" fillId="0" borderId="0" xfId="0" applyFont="1" applyFill="1" applyBorder="1" applyAlignment="1" applyProtection="1"/>
    <xf numFmtId="6" fontId="3" fillId="0" borderId="1" xfId="0" applyNumberFormat="1" applyFont="1" applyFill="1" applyBorder="1" applyAlignment="1" applyProtection="1">
      <alignment horizontal="right" wrapText="1"/>
    </xf>
    <xf numFmtId="0" fontId="3" fillId="0" borderId="0" xfId="0" applyFont="1" applyFill="1" applyBorder="1" applyAlignment="1" applyProtection="1">
      <alignment vertical="top" wrapText="1"/>
      <protection locked="0"/>
    </xf>
    <xf numFmtId="0" fontId="22" fillId="0" borderId="0" xfId="0" applyFont="1" applyFill="1" applyProtection="1"/>
    <xf numFmtId="0" fontId="2" fillId="0" borderId="0" xfId="0" applyFont="1" applyFill="1" applyBorder="1" applyProtection="1"/>
    <xf numFmtId="169" fontId="3" fillId="2" borderId="15" xfId="1" applyNumberFormat="1" applyFont="1" applyFill="1" applyBorder="1" applyAlignment="1" applyProtection="1">
      <alignment horizontal="right"/>
    </xf>
    <xf numFmtId="0" fontId="14" fillId="0" borderId="0" xfId="0" applyFont="1" applyFill="1" applyAlignment="1" applyProtection="1">
      <alignment horizontal="left"/>
    </xf>
    <xf numFmtId="167" fontId="16" fillId="0" borderId="7" xfId="1" applyNumberFormat="1" applyFont="1" applyFill="1" applyBorder="1" applyAlignment="1" applyProtection="1">
      <alignment wrapText="1"/>
      <protection locked="0"/>
    </xf>
    <xf numFmtId="0" fontId="21" fillId="0" borderId="0" xfId="0" applyFont="1" applyFill="1" applyAlignment="1" applyProtection="1">
      <alignment vertical="top"/>
    </xf>
    <xf numFmtId="167" fontId="16" fillId="0" borderId="0" xfId="1" applyNumberFormat="1" applyFont="1" applyFill="1" applyBorder="1" applyAlignment="1" applyProtection="1">
      <alignment wrapText="1"/>
    </xf>
    <xf numFmtId="0" fontId="10" fillId="0" borderId="0" xfId="0" applyFont="1" applyFill="1" applyAlignment="1" applyProtection="1">
      <alignment horizontal="left" vertical="top"/>
    </xf>
    <xf numFmtId="10" fontId="5" fillId="0" borderId="1" xfId="0" applyNumberFormat="1" applyFont="1" applyFill="1" applyBorder="1" applyAlignment="1" applyProtection="1">
      <alignment horizontal="center" vertical="top" wrapText="1"/>
    </xf>
    <xf numFmtId="10" fontId="5" fillId="0" borderId="1" xfId="2" applyNumberFormat="1" applyFont="1" applyFill="1" applyBorder="1" applyAlignment="1" applyProtection="1">
      <alignment horizontal="right" vertical="top" wrapText="1"/>
    </xf>
    <xf numFmtId="10" fontId="3" fillId="2" borderId="1" xfId="0" applyNumberFormat="1" applyFont="1" applyFill="1" applyBorder="1" applyAlignment="1" applyProtection="1">
      <alignment horizontal="right"/>
    </xf>
    <xf numFmtId="10" fontId="3" fillId="0" borderId="0" xfId="0" applyNumberFormat="1" applyFont="1" applyFill="1" applyProtection="1"/>
    <xf numFmtId="10" fontId="3" fillId="0" borderId="0" xfId="2" applyNumberFormat="1" applyFont="1" applyFill="1" applyProtection="1"/>
    <xf numFmtId="166" fontId="3" fillId="0" borderId="0" xfId="0" applyNumberFormat="1" applyFont="1" applyFill="1" applyProtection="1"/>
    <xf numFmtId="10" fontId="3" fillId="0" borderId="0" xfId="0" applyNumberFormat="1" applyFont="1" applyFill="1" applyAlignment="1" applyProtection="1">
      <alignment vertical="center"/>
    </xf>
    <xf numFmtId="10" fontId="5" fillId="0" borderId="4" xfId="2" applyNumberFormat="1" applyFont="1" applyFill="1" applyBorder="1" applyAlignment="1" applyProtection="1">
      <alignment vertical="top"/>
      <protection locked="0"/>
    </xf>
    <xf numFmtId="0" fontId="3" fillId="0" borderId="16" xfId="0" applyFont="1" applyFill="1" applyBorder="1" applyProtection="1"/>
    <xf numFmtId="6" fontId="5" fillId="2" borderId="1" xfId="0" applyNumberFormat="1" applyFont="1" applyFill="1" applyBorder="1" applyAlignment="1" applyProtection="1">
      <alignment horizontal="right" vertical="top" wrapText="1"/>
      <protection locked="0"/>
    </xf>
    <xf numFmtId="0" fontId="5" fillId="2" borderId="1" xfId="2" applyNumberFormat="1" applyFont="1" applyFill="1" applyBorder="1" applyAlignment="1" applyProtection="1">
      <alignment horizontal="right" vertical="top" wrapText="1"/>
    </xf>
    <xf numFmtId="0" fontId="15" fillId="0" borderId="0" xfId="0" applyFont="1" applyFill="1" applyProtection="1"/>
    <xf numFmtId="0" fontId="14" fillId="0" borderId="0" xfId="0" applyFont="1" applyFill="1" applyBorder="1" applyAlignment="1" applyProtection="1">
      <alignment vertical="top"/>
    </xf>
    <xf numFmtId="0" fontId="14" fillId="0" borderId="0" xfId="0" applyFont="1" applyFill="1" applyAlignment="1" applyProtection="1">
      <alignment vertical="top"/>
    </xf>
    <xf numFmtId="0" fontId="14" fillId="0" borderId="0" xfId="0" applyFont="1" applyFill="1" applyProtection="1"/>
    <xf numFmtId="0" fontId="3" fillId="0" borderId="0" xfId="0" applyFont="1" applyFill="1" applyAlignment="1" applyProtection="1">
      <alignment horizontal="left" wrapText="1"/>
    </xf>
    <xf numFmtId="0" fontId="16" fillId="0" borderId="0" xfId="0" applyFont="1" applyFill="1" applyBorder="1" applyAlignment="1" applyProtection="1"/>
    <xf numFmtId="0" fontId="17" fillId="0" borderId="0" xfId="0" applyFont="1" applyFill="1" applyBorder="1" applyAlignment="1"/>
    <xf numFmtId="0" fontId="2" fillId="0" borderId="17"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168" fontId="3" fillId="0" borderId="17" xfId="0" applyNumberFormat="1" applyFont="1" applyFill="1" applyBorder="1" applyAlignment="1" applyProtection="1">
      <alignment horizontal="left" vertical="center"/>
      <protection locked="0"/>
    </xf>
    <xf numFmtId="168" fontId="3" fillId="0" borderId="19" xfId="0" applyNumberFormat="1" applyFont="1" applyFill="1" applyBorder="1" applyAlignment="1" applyProtection="1">
      <alignment horizontal="left" vertical="center"/>
      <protection locked="0"/>
    </xf>
    <xf numFmtId="0" fontId="16" fillId="0" borderId="0" xfId="0" applyFont="1" applyFill="1" applyBorder="1" applyAlignment="1" applyProtection="1">
      <alignment horizontal="left"/>
    </xf>
    <xf numFmtId="0" fontId="16" fillId="0" borderId="12" xfId="0" applyFont="1" applyFill="1" applyBorder="1" applyAlignment="1" applyProtection="1">
      <alignment horizontal="left"/>
    </xf>
    <xf numFmtId="6" fontId="4" fillId="0" borderId="17" xfId="0" applyNumberFormat="1" applyFont="1" applyFill="1" applyBorder="1" applyAlignment="1" applyProtection="1">
      <alignment horizontal="left" wrapText="1"/>
      <protection locked="0"/>
    </xf>
    <xf numFmtId="6" fontId="4" fillId="0" borderId="19" xfId="0" applyNumberFormat="1" applyFont="1" applyFill="1" applyBorder="1" applyAlignment="1" applyProtection="1">
      <alignment horizontal="left" wrapText="1"/>
      <protection locked="0"/>
    </xf>
    <xf numFmtId="8" fontId="21" fillId="0" borderId="0" xfId="0" applyNumberFormat="1" applyFont="1" applyFill="1" applyBorder="1" applyAlignment="1" applyProtection="1">
      <alignment horizontal="left" vertical="top" wrapText="1"/>
    </xf>
    <xf numFmtId="8" fontId="21" fillId="0" borderId="0" xfId="0" applyNumberFormat="1" applyFont="1" applyFill="1" applyBorder="1" applyAlignment="1" applyProtection="1">
      <alignment horizontal="left" vertical="top"/>
    </xf>
    <xf numFmtId="0" fontId="15" fillId="0" borderId="20" xfId="0" applyFont="1" applyFill="1" applyBorder="1" applyAlignment="1" applyProtection="1">
      <alignment horizontal="left" vertical="top" wrapText="1"/>
    </xf>
    <xf numFmtId="0" fontId="15" fillId="0" borderId="21" xfId="0" applyFont="1" applyFill="1" applyBorder="1" applyAlignment="1" applyProtection="1">
      <alignment horizontal="left" vertical="top" wrapText="1"/>
    </xf>
    <xf numFmtId="6" fontId="4" fillId="0" borderId="0" xfId="0" applyNumberFormat="1" applyFont="1" applyFill="1" applyBorder="1" applyAlignment="1" applyProtection="1">
      <alignment horizontal="left" vertical="top" wrapText="1" indent="1"/>
    </xf>
    <xf numFmtId="0" fontId="2" fillId="0" borderId="0" xfId="0" applyFont="1" applyFill="1" applyBorder="1" applyAlignment="1" applyProtection="1">
      <alignment horizontal="center"/>
    </xf>
    <xf numFmtId="0" fontId="7" fillId="0" borderId="22" xfId="0" applyFont="1" applyFill="1" applyBorder="1" applyAlignment="1" applyProtection="1">
      <alignment horizontal="center" vertical="top" wrapText="1"/>
    </xf>
    <xf numFmtId="0" fontId="7" fillId="0" borderId="6" xfId="0" applyFont="1" applyFill="1" applyBorder="1" applyAlignment="1" applyProtection="1">
      <alignment horizontal="center" vertical="top" wrapText="1"/>
    </xf>
    <xf numFmtId="0" fontId="8" fillId="0" borderId="0" xfId="0" applyFont="1" applyFill="1" applyBorder="1" applyAlignment="1" applyProtection="1">
      <alignment horizontal="center" wrapText="1"/>
    </xf>
    <xf numFmtId="0" fontId="0" fillId="0" borderId="0" xfId="0" applyFill="1" applyBorder="1" applyAlignment="1">
      <alignment horizontal="center" wrapText="1"/>
    </xf>
    <xf numFmtId="0" fontId="0" fillId="0" borderId="23" xfId="0" applyFill="1" applyBorder="1" applyAlignment="1">
      <alignment horizontal="center" wrapText="1"/>
    </xf>
    <xf numFmtId="0" fontId="4" fillId="0" borderId="5" xfId="0" applyFont="1" applyFill="1" applyBorder="1" applyAlignment="1" applyProtection="1">
      <alignment horizontal="left" vertical="top" wrapText="1"/>
    </xf>
    <xf numFmtId="0" fontId="22" fillId="0" borderId="20" xfId="0" applyFont="1" applyFill="1" applyBorder="1" applyAlignment="1" applyProtection="1">
      <alignment horizontal="left" vertical="top" wrapText="1"/>
      <protection locked="0"/>
    </xf>
    <xf numFmtId="0" fontId="22" fillId="0" borderId="21"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12"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3"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xf>
    <xf numFmtId="0" fontId="5" fillId="2" borderId="3" xfId="0" applyFont="1" applyFill="1" applyBorder="1" applyAlignment="1" applyProtection="1">
      <alignment horizontal="left" vertical="top"/>
    </xf>
    <xf numFmtId="0" fontId="5" fillId="2" borderId="4" xfId="0" applyFont="1" applyFill="1" applyBorder="1" applyAlignment="1" applyProtection="1">
      <alignment horizontal="left" vertical="top"/>
    </xf>
    <xf numFmtId="0" fontId="5" fillId="2" borderId="2"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5" fillId="0" borderId="2" xfId="0" applyFont="1" applyFill="1" applyBorder="1" applyAlignment="1" applyProtection="1">
      <alignment horizontal="left" vertical="top"/>
    </xf>
    <xf numFmtId="0" fontId="5" fillId="0" borderId="4" xfId="0" applyFont="1" applyFill="1" applyBorder="1" applyAlignment="1" applyProtection="1">
      <alignment horizontal="left" vertical="top"/>
    </xf>
    <xf numFmtId="0" fontId="14" fillId="0" borderId="0" xfId="0" applyFont="1" applyFill="1" applyAlignment="1" applyProtection="1">
      <alignment horizontal="left" vertical="top" wrapText="1"/>
    </xf>
    <xf numFmtId="0" fontId="14" fillId="0" borderId="0" xfId="0" applyFont="1" applyFill="1" applyAlignment="1">
      <alignment horizontal="left" vertical="top" wrapText="1"/>
    </xf>
    <xf numFmtId="0" fontId="5" fillId="0" borderId="3" xfId="0" applyFont="1" applyFill="1" applyBorder="1" applyAlignment="1" applyProtection="1">
      <alignment horizontal="left" vertical="top"/>
    </xf>
    <xf numFmtId="0" fontId="1" fillId="0" borderId="17" xfId="0" applyFont="1" applyFill="1" applyBorder="1" applyAlignment="1" applyProtection="1">
      <alignment horizontal="left" vertical="top" wrapText="1"/>
      <protection locked="0"/>
    </xf>
    <xf numFmtId="0" fontId="1" fillId="0" borderId="19"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14" fillId="0" borderId="0" xfId="0" applyFont="1" applyFill="1" applyAlignment="1">
      <alignment wrapText="1"/>
    </xf>
    <xf numFmtId="0" fontId="23" fillId="0" borderId="0" xfId="0" applyFont="1" applyFill="1" applyBorder="1" applyAlignment="1" applyProtection="1">
      <alignment horizontal="left" vertical="top" wrapText="1"/>
    </xf>
    <xf numFmtId="0" fontId="14" fillId="0" borderId="0" xfId="0" applyFont="1" applyFill="1" applyAlignment="1">
      <alignment horizontal="left" vertical="top"/>
    </xf>
  </cellXfs>
  <cellStyles count="3">
    <cellStyle name="Currency" xfId="1" builtinId="4"/>
    <cellStyle name="Normal" xfId="0" builtinId="0"/>
    <cellStyle name="Percent" xfId="2" builtinId="5"/>
  </cellStyles>
  <dxfs count="2">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77"/>
  <sheetViews>
    <sheetView tabSelected="1" zoomScaleNormal="100" zoomScaleSheetLayoutView="100" workbookViewId="0">
      <selection activeCell="N14" sqref="N14"/>
    </sheetView>
  </sheetViews>
  <sheetFormatPr defaultRowHeight="13.5"/>
  <cols>
    <col min="1" max="1" width="7.7109375" style="1" customWidth="1"/>
    <col min="2" max="2" width="23.7109375" style="1" customWidth="1"/>
    <col min="3" max="3" width="12.85546875" style="1" customWidth="1"/>
    <col min="4" max="4" width="13.28515625" style="1" customWidth="1"/>
    <col min="5" max="5" width="11.42578125" style="1" customWidth="1"/>
    <col min="6" max="6" width="1" style="1" customWidth="1"/>
    <col min="7" max="7" width="15" style="1" customWidth="1"/>
    <col min="8" max="8" width="12.42578125" style="1" customWidth="1"/>
    <col min="9" max="9" width="15.140625" style="1" customWidth="1"/>
    <col min="10" max="10" width="15.42578125" style="1" customWidth="1"/>
    <col min="11" max="11" width="10.140625" style="1" bestFit="1" customWidth="1"/>
    <col min="12" max="256" width="11.42578125" style="1" customWidth="1"/>
    <col min="257" max="16384" width="9.140625" style="1"/>
  </cols>
  <sheetData>
    <row r="1" spans="1:10" ht="20.25" customHeight="1">
      <c r="A1" s="131" t="s">
        <v>12</v>
      </c>
      <c r="B1" s="131"/>
      <c r="C1" s="131"/>
      <c r="D1" s="131"/>
      <c r="E1" s="131"/>
      <c r="F1" s="131"/>
      <c r="G1" s="131"/>
      <c r="H1" s="131"/>
      <c r="I1" s="131"/>
      <c r="J1" s="24"/>
    </row>
    <row r="2" spans="1:10">
      <c r="A2" s="1" t="s">
        <v>43</v>
      </c>
    </row>
    <row r="3" spans="1:10" ht="6.75" customHeight="1" thickBot="1"/>
    <row r="4" spans="1:10" ht="16.5" customHeight="1" thickBot="1">
      <c r="A4" s="132" t="s">
        <v>9</v>
      </c>
      <c r="B4" s="133"/>
      <c r="C4" s="134"/>
      <c r="D4" s="135"/>
      <c r="E4" s="136"/>
      <c r="F4" s="30"/>
      <c r="G4" s="98" t="s">
        <v>11</v>
      </c>
      <c r="H4" s="137"/>
      <c r="I4" s="138"/>
    </row>
    <row r="5" spans="1:10" ht="8.25" customHeight="1" thickBot="1">
      <c r="A5" s="22"/>
      <c r="B5" s="29"/>
      <c r="C5" s="29"/>
      <c r="D5" s="29"/>
      <c r="E5" s="29"/>
      <c r="F5" s="30"/>
      <c r="G5" s="31"/>
      <c r="H5" s="29"/>
      <c r="I5" s="29"/>
    </row>
    <row r="6" spans="1:10" ht="18" customHeight="1" thickBot="1">
      <c r="A6" s="139" t="s">
        <v>4</v>
      </c>
      <c r="B6" s="140"/>
      <c r="C6" s="141"/>
      <c r="D6" s="142"/>
      <c r="E6" s="104"/>
      <c r="F6" s="105"/>
      <c r="G6" s="103" t="s">
        <v>38</v>
      </c>
      <c r="H6" s="112">
        <v>1</v>
      </c>
      <c r="I6" s="114" t="s">
        <v>37</v>
      </c>
    </row>
    <row r="7" spans="1:10" ht="12.75" customHeight="1">
      <c r="A7" s="74"/>
      <c r="B7" s="64"/>
      <c r="C7" s="45"/>
      <c r="D7" s="45"/>
      <c r="E7" s="73"/>
      <c r="F7" s="73"/>
      <c r="H7" s="143" t="s">
        <v>39</v>
      </c>
      <c r="I7" s="144"/>
    </row>
    <row r="8" spans="1:10" ht="21.75" customHeight="1" thickBot="1">
      <c r="A8" s="82" t="str">
        <f>IF(C6&gt;500000,"You may be eligible for the Producer Offset. Please insert your QAPE Budget below.","")</f>
        <v/>
      </c>
      <c r="B8" s="59"/>
      <c r="F8" s="60"/>
      <c r="G8" s="60"/>
      <c r="H8" s="113" t="s">
        <v>40</v>
      </c>
    </row>
    <row r="9" spans="1:10" ht="25.5" customHeight="1" thickBot="1">
      <c r="A9" s="145" t="s">
        <v>31</v>
      </c>
      <c r="B9" s="146"/>
      <c r="C9" s="146"/>
      <c r="D9" s="146"/>
      <c r="E9" s="146"/>
      <c r="F9" s="92"/>
      <c r="G9" s="60"/>
    </row>
    <row r="10" spans="1:10" ht="18" customHeight="1" thickBot="1">
      <c r="A10" s="87" t="s">
        <v>29</v>
      </c>
      <c r="B10" s="64"/>
      <c r="C10" s="45"/>
      <c r="D10" s="45"/>
      <c r="E10" s="96">
        <v>0</v>
      </c>
      <c r="F10" s="93"/>
      <c r="G10" s="147" t="s">
        <v>27</v>
      </c>
      <c r="H10" s="147"/>
      <c r="I10" s="84">
        <v>0</v>
      </c>
    </row>
    <row r="11" spans="1:10" ht="5.25" customHeight="1">
      <c r="A11" s="88"/>
      <c r="B11" s="64"/>
      <c r="C11" s="45"/>
      <c r="D11" s="45"/>
      <c r="E11" s="28"/>
      <c r="F11" s="94"/>
      <c r="G11" s="147"/>
      <c r="H11" s="147"/>
      <c r="I11" s="45"/>
    </row>
    <row r="12" spans="1:10" ht="18" customHeight="1" thickBot="1">
      <c r="A12" s="89" t="s">
        <v>18</v>
      </c>
      <c r="B12" s="90"/>
      <c r="C12" s="91"/>
      <c r="D12" s="91"/>
      <c r="E12" s="97">
        <v>0</v>
      </c>
      <c r="F12" s="95"/>
      <c r="G12" s="147"/>
      <c r="H12" s="147"/>
      <c r="I12" s="45"/>
    </row>
    <row r="13" spans="1:10" ht="9" customHeight="1">
      <c r="A13" s="2"/>
      <c r="B13" s="148"/>
      <c r="C13" s="148"/>
      <c r="D13" s="148"/>
      <c r="E13" s="148"/>
      <c r="F13" s="21"/>
      <c r="G13" s="21"/>
      <c r="H13" s="21"/>
      <c r="I13" s="21"/>
    </row>
    <row r="14" spans="1:10" ht="38.25" customHeight="1">
      <c r="A14" s="149" t="s">
        <v>15</v>
      </c>
      <c r="B14" s="4" t="s">
        <v>0</v>
      </c>
      <c r="C14" s="3" t="s">
        <v>2</v>
      </c>
      <c r="D14" s="3" t="s">
        <v>1</v>
      </c>
      <c r="E14" s="5" t="s">
        <v>5</v>
      </c>
      <c r="F14" s="151" t="s">
        <v>28</v>
      </c>
      <c r="G14" s="152"/>
      <c r="H14" s="152"/>
      <c r="I14" s="152"/>
    </row>
    <row r="15" spans="1:10" ht="11.25" customHeight="1">
      <c r="A15" s="150"/>
      <c r="B15" s="25"/>
      <c r="C15" s="26"/>
      <c r="D15" s="26"/>
      <c r="E15" s="27"/>
      <c r="F15" s="152"/>
      <c r="G15" s="152"/>
      <c r="H15" s="152"/>
      <c r="I15" s="152"/>
    </row>
    <row r="16" spans="1:10" ht="15.75" customHeight="1">
      <c r="A16" s="75"/>
      <c r="B16" s="6" t="s">
        <v>7</v>
      </c>
      <c r="C16" s="7"/>
      <c r="D16" s="7"/>
      <c r="E16" s="7"/>
      <c r="F16" s="152"/>
      <c r="G16" s="152"/>
      <c r="H16" s="152"/>
      <c r="I16" s="152"/>
    </row>
    <row r="17" spans="1:9">
      <c r="A17" s="79"/>
      <c r="B17" s="8" t="s">
        <v>45</v>
      </c>
      <c r="C17" s="9" t="s">
        <v>21</v>
      </c>
      <c r="D17" s="10">
        <v>0</v>
      </c>
      <c r="E17" s="83" t="e">
        <f t="shared" ref="E17:E24" si="0">D17/$C$6</f>
        <v>#DIV/0!</v>
      </c>
      <c r="F17" s="152"/>
      <c r="G17" s="152"/>
      <c r="H17" s="152"/>
      <c r="I17" s="152"/>
    </row>
    <row r="18" spans="1:9" ht="15" customHeight="1">
      <c r="A18" s="79"/>
      <c r="B18" s="8" t="s">
        <v>45</v>
      </c>
      <c r="C18" s="9"/>
      <c r="D18" s="10">
        <v>0</v>
      </c>
      <c r="E18" s="83" t="e">
        <f t="shared" si="0"/>
        <v>#DIV/0!</v>
      </c>
      <c r="F18" s="152"/>
      <c r="G18" s="152"/>
      <c r="H18" s="152"/>
      <c r="I18" s="152"/>
    </row>
    <row r="19" spans="1:9">
      <c r="A19" s="79"/>
      <c r="B19" s="8" t="s">
        <v>45</v>
      </c>
      <c r="C19" s="9"/>
      <c r="D19" s="10">
        <v>0</v>
      </c>
      <c r="E19" s="83" t="e">
        <f t="shared" si="0"/>
        <v>#DIV/0!</v>
      </c>
      <c r="F19" s="152"/>
      <c r="G19" s="152"/>
      <c r="H19" s="152"/>
      <c r="I19" s="152"/>
    </row>
    <row r="20" spans="1:9">
      <c r="A20" s="79"/>
      <c r="B20" s="8" t="s">
        <v>45</v>
      </c>
      <c r="C20" s="9"/>
      <c r="D20" s="10">
        <v>0</v>
      </c>
      <c r="E20" s="83" t="e">
        <f t="shared" si="0"/>
        <v>#DIV/0!</v>
      </c>
      <c r="F20" s="152"/>
      <c r="G20" s="152"/>
      <c r="H20" s="152"/>
      <c r="I20" s="152"/>
    </row>
    <row r="21" spans="1:9">
      <c r="A21" s="79"/>
      <c r="B21" s="8" t="s">
        <v>45</v>
      </c>
      <c r="C21" s="9"/>
      <c r="D21" s="10">
        <v>0</v>
      </c>
      <c r="E21" s="83" t="e">
        <f t="shared" si="0"/>
        <v>#DIV/0!</v>
      </c>
      <c r="F21" s="152"/>
      <c r="G21" s="152"/>
      <c r="H21" s="152"/>
      <c r="I21" s="152"/>
    </row>
    <row r="22" spans="1:9">
      <c r="A22" s="79"/>
      <c r="B22" s="8" t="s">
        <v>45</v>
      </c>
      <c r="C22" s="9"/>
      <c r="D22" s="10">
        <v>0</v>
      </c>
      <c r="E22" s="83" t="e">
        <f t="shared" si="0"/>
        <v>#DIV/0!</v>
      </c>
      <c r="F22" s="152"/>
      <c r="G22" s="152"/>
      <c r="H22" s="152"/>
      <c r="I22" s="152"/>
    </row>
    <row r="23" spans="1:9">
      <c r="A23" s="79"/>
      <c r="B23" s="8" t="s">
        <v>45</v>
      </c>
      <c r="C23" s="9"/>
      <c r="D23" s="10">
        <v>0</v>
      </c>
      <c r="E23" s="83" t="e">
        <f t="shared" si="0"/>
        <v>#DIV/0!</v>
      </c>
      <c r="F23" s="152"/>
      <c r="G23" s="152"/>
      <c r="H23" s="152"/>
      <c r="I23" s="152"/>
    </row>
    <row r="24" spans="1:9">
      <c r="A24" s="79"/>
      <c r="B24" s="8" t="s">
        <v>45</v>
      </c>
      <c r="C24" s="9"/>
      <c r="D24" s="10">
        <v>0</v>
      </c>
      <c r="E24" s="83" t="e">
        <f t="shared" si="0"/>
        <v>#DIV/0!</v>
      </c>
      <c r="F24" s="152"/>
      <c r="G24" s="152"/>
      <c r="H24" s="152"/>
      <c r="I24" s="152"/>
    </row>
    <row r="25" spans="1:9">
      <c r="A25" s="80"/>
      <c r="B25" s="4" t="s">
        <v>24</v>
      </c>
      <c r="C25" s="20"/>
      <c r="D25" s="33">
        <f>SUM(D17:D24)</f>
        <v>0</v>
      </c>
      <c r="E25" s="32" t="e">
        <f t="array" ref="E25">SUM(ROUND((E17:E24),4))</f>
        <v>#DIV/0!</v>
      </c>
      <c r="F25" s="152"/>
      <c r="G25" s="152"/>
      <c r="H25" s="152"/>
      <c r="I25" s="152"/>
    </row>
    <row r="26" spans="1:9" ht="7.5" customHeight="1">
      <c r="A26" s="77"/>
      <c r="B26" s="12"/>
      <c r="C26" s="13"/>
      <c r="D26" s="14"/>
      <c r="E26" s="15"/>
      <c r="F26" s="152"/>
      <c r="G26" s="152"/>
      <c r="H26" s="152"/>
      <c r="I26" s="152"/>
    </row>
    <row r="27" spans="1:9" ht="14.25" customHeight="1">
      <c r="A27" s="75"/>
      <c r="B27" s="16" t="s">
        <v>48</v>
      </c>
      <c r="C27" s="20"/>
      <c r="D27" s="106"/>
      <c r="E27" s="11"/>
      <c r="F27" s="152"/>
      <c r="G27" s="152"/>
      <c r="H27" s="152"/>
      <c r="I27" s="152"/>
    </row>
    <row r="28" spans="1:9" ht="14.25" customHeight="1">
      <c r="A28" s="79"/>
      <c r="B28" s="51" t="str">
        <f>(IF(((E10+E12)&gt;0)*AND((E10+E12)&lt;=500000),"Screen Australia"," "))</f>
        <v xml:space="preserve"> </v>
      </c>
      <c r="C28" s="52" t="str">
        <f>IF((E10+E12)&lt;=500000,"Grant"," ")</f>
        <v>Grant</v>
      </c>
      <c r="D28" s="43">
        <f>IF((E10+E12)&lt;=500000,(E10+E12),0)</f>
        <v>0</v>
      </c>
      <c r="E28" s="83" t="e">
        <f t="shared" ref="E28:E35" si="1">D28/$C$6</f>
        <v>#DIV/0!</v>
      </c>
      <c r="F28" s="152"/>
      <c r="G28" s="152"/>
      <c r="H28" s="152"/>
      <c r="I28" s="152"/>
    </row>
    <row r="29" spans="1:9" ht="14.25" customHeight="1">
      <c r="A29" s="79"/>
      <c r="B29" s="8" t="s">
        <v>45</v>
      </c>
      <c r="C29" s="20" t="s">
        <v>10</v>
      </c>
      <c r="D29" s="10">
        <v>0</v>
      </c>
      <c r="E29" s="83" t="e">
        <f t="shared" si="1"/>
        <v>#DIV/0!</v>
      </c>
      <c r="F29" s="152"/>
      <c r="G29" s="152"/>
      <c r="H29" s="152"/>
      <c r="I29" s="152"/>
    </row>
    <row r="30" spans="1:9" ht="14.25" customHeight="1">
      <c r="A30" s="79"/>
      <c r="B30" s="8" t="s">
        <v>45</v>
      </c>
      <c r="C30" s="20" t="s">
        <v>10</v>
      </c>
      <c r="D30" s="10">
        <v>0</v>
      </c>
      <c r="E30" s="83" t="e">
        <f t="shared" si="1"/>
        <v>#DIV/0!</v>
      </c>
      <c r="F30" s="152"/>
      <c r="G30" s="152"/>
      <c r="H30" s="152"/>
      <c r="I30" s="152"/>
    </row>
    <row r="31" spans="1:9" ht="14.25" customHeight="1">
      <c r="A31" s="79"/>
      <c r="B31" s="8" t="s">
        <v>45</v>
      </c>
      <c r="C31" s="20" t="s">
        <v>10</v>
      </c>
      <c r="D31" s="10">
        <v>0</v>
      </c>
      <c r="E31" s="83" t="e">
        <f t="shared" si="1"/>
        <v>#DIV/0!</v>
      </c>
      <c r="F31" s="152"/>
      <c r="G31" s="152"/>
      <c r="H31" s="152"/>
      <c r="I31" s="152"/>
    </row>
    <row r="32" spans="1:9" ht="14.25" customHeight="1">
      <c r="A32" s="79"/>
      <c r="B32" s="8" t="s">
        <v>45</v>
      </c>
      <c r="C32" s="20" t="s">
        <v>10</v>
      </c>
      <c r="D32" s="10">
        <v>0</v>
      </c>
      <c r="E32" s="83" t="e">
        <f t="shared" si="1"/>
        <v>#DIV/0!</v>
      </c>
      <c r="F32" s="152"/>
      <c r="G32" s="152"/>
      <c r="H32" s="152"/>
      <c r="I32" s="152"/>
    </row>
    <row r="33" spans="1:11" ht="14.25" customHeight="1">
      <c r="A33" s="79"/>
      <c r="B33" s="8" t="s">
        <v>45</v>
      </c>
      <c r="C33" s="20" t="s">
        <v>10</v>
      </c>
      <c r="D33" s="10">
        <v>0</v>
      </c>
      <c r="E33" s="83" t="e">
        <f t="shared" si="1"/>
        <v>#DIV/0!</v>
      </c>
      <c r="F33" s="152"/>
      <c r="G33" s="152"/>
      <c r="H33" s="152"/>
      <c r="I33" s="152"/>
    </row>
    <row r="34" spans="1:11">
      <c r="A34" s="79"/>
      <c r="B34" s="8" t="s">
        <v>45</v>
      </c>
      <c r="C34" s="9" t="s">
        <v>10</v>
      </c>
      <c r="D34" s="10">
        <v>0</v>
      </c>
      <c r="E34" s="83" t="e">
        <f t="shared" si="1"/>
        <v>#DIV/0!</v>
      </c>
      <c r="F34" s="152"/>
      <c r="G34" s="152"/>
      <c r="H34" s="152"/>
      <c r="I34" s="152"/>
      <c r="K34" s="68"/>
    </row>
    <row r="35" spans="1:11">
      <c r="A35" s="79"/>
      <c r="B35" s="8" t="s">
        <v>45</v>
      </c>
      <c r="C35" s="9" t="s">
        <v>10</v>
      </c>
      <c r="D35" s="10">
        <v>0</v>
      </c>
      <c r="E35" s="83" t="e">
        <f t="shared" si="1"/>
        <v>#DIV/0!</v>
      </c>
      <c r="F35" s="152"/>
      <c r="G35" s="152"/>
      <c r="H35" s="152"/>
      <c r="I35" s="152"/>
    </row>
    <row r="36" spans="1:11">
      <c r="A36" s="75"/>
      <c r="B36" s="4" t="s">
        <v>25</v>
      </c>
      <c r="C36" s="20"/>
      <c r="D36" s="33">
        <f>SUM(D28:D35)</f>
        <v>0</v>
      </c>
      <c r="E36" s="32" t="e">
        <f t="array" ref="E36">SUM(ROUND((E28:E35),4))</f>
        <v>#DIV/0!</v>
      </c>
      <c r="F36" s="152"/>
      <c r="G36" s="152"/>
      <c r="H36" s="152"/>
      <c r="I36" s="152"/>
    </row>
    <row r="37" spans="1:11" ht="13.5" customHeight="1">
      <c r="A37" s="77"/>
      <c r="F37" s="153"/>
      <c r="G37" s="153"/>
      <c r="H37" s="153"/>
      <c r="I37" s="153"/>
    </row>
    <row r="38" spans="1:11" ht="39.75" customHeight="1">
      <c r="A38" s="75"/>
      <c r="B38" s="16" t="s">
        <v>3</v>
      </c>
      <c r="C38" s="5"/>
      <c r="D38" s="5"/>
      <c r="E38" s="5"/>
      <c r="F38" s="16"/>
      <c r="G38" s="99" t="s">
        <v>13</v>
      </c>
      <c r="H38" s="99" t="s">
        <v>6</v>
      </c>
      <c r="I38" s="99" t="s">
        <v>14</v>
      </c>
    </row>
    <row r="39" spans="1:11" ht="15.75" customHeight="1">
      <c r="A39" s="76"/>
      <c r="B39" s="51" t="str">
        <f>IF((E10+E12)&gt;500000,"Screen Australia"," ")</f>
        <v xml:space="preserve"> </v>
      </c>
      <c r="C39" s="52" t="str">
        <f>IF((E10+E12)&gt;500000,"Equity"," ")</f>
        <v xml:space="preserve"> </v>
      </c>
      <c r="D39" s="43">
        <f>IF((E10+E12)&gt;500000,(E10+E12),0)</f>
        <v>0</v>
      </c>
      <c r="E39" s="34" t="e">
        <f>D39/$C$6</f>
        <v>#DIV/0!</v>
      </c>
      <c r="F39" s="48"/>
      <c r="G39" s="83" t="e">
        <f>+D39/($D$48+$D$36+$I$10)</f>
        <v>#DIV/0!</v>
      </c>
      <c r="H39" s="35" t="e">
        <f>(D39/($D$48+$D$36+$I$10))*0.5</f>
        <v>#DIV/0!</v>
      </c>
      <c r="I39" s="34">
        <f>IF((E10+E12)&gt;500000,0.01,0)</f>
        <v>0</v>
      </c>
      <c r="J39" s="120"/>
    </row>
    <row r="40" spans="1:11">
      <c r="A40" s="79"/>
      <c r="B40" s="8" t="s">
        <v>45</v>
      </c>
      <c r="C40" s="9" t="s">
        <v>8</v>
      </c>
      <c r="D40" s="10">
        <v>0</v>
      </c>
      <c r="E40" s="34" t="e">
        <f>D40/$C$6</f>
        <v>#DIV/0!</v>
      </c>
      <c r="F40" s="48"/>
      <c r="G40" s="83" t="e">
        <f>+D40/($D$48+$D$36+$I$10)</f>
        <v>#DIV/0!</v>
      </c>
      <c r="H40" s="35" t="e">
        <f>(D40/($D$48+$D$36+$I$10))*0.5</f>
        <v>#DIV/0!</v>
      </c>
      <c r="I40" s="63" t="e">
        <f>E40</f>
        <v>#DIV/0!</v>
      </c>
      <c r="J40" s="120"/>
    </row>
    <row r="41" spans="1:11">
      <c r="A41" s="79"/>
      <c r="B41" s="8" t="s">
        <v>45</v>
      </c>
      <c r="C41" s="9" t="s">
        <v>8</v>
      </c>
      <c r="D41" s="10">
        <v>0</v>
      </c>
      <c r="E41" s="34" t="e">
        <f>D41/$C$6</f>
        <v>#DIV/0!</v>
      </c>
      <c r="F41" s="48"/>
      <c r="G41" s="83" t="e">
        <f>+D41/($D$48+$D$36+$I$10)</f>
        <v>#DIV/0!</v>
      </c>
      <c r="H41" s="35" t="e">
        <f>(D41/($D$48+$D$36))*0.5</f>
        <v>#DIV/0!</v>
      </c>
      <c r="I41" s="63" t="e">
        <f>E41</f>
        <v>#DIV/0!</v>
      </c>
      <c r="J41" s="120"/>
    </row>
    <row r="42" spans="1:11">
      <c r="A42" s="79"/>
      <c r="B42" s="8" t="s">
        <v>45</v>
      </c>
      <c r="C42" s="9" t="s">
        <v>8</v>
      </c>
      <c r="D42" s="10">
        <v>0</v>
      </c>
      <c r="E42" s="34" t="e">
        <f>D42/$C$6</f>
        <v>#DIV/0!</v>
      </c>
      <c r="F42" s="48"/>
      <c r="G42" s="83" t="e">
        <f>+D42/($D$48+$D$36+$I$10)</f>
        <v>#DIV/0!</v>
      </c>
      <c r="H42" s="35" t="e">
        <f>(D42/($D$48+$D$36+$I$10))*0.5</f>
        <v>#DIV/0!</v>
      </c>
      <c r="I42" s="63" t="e">
        <f>E42</f>
        <v>#DIV/0!</v>
      </c>
      <c r="J42" s="120"/>
    </row>
    <row r="43" spans="1:11">
      <c r="A43" s="76"/>
      <c r="B43" s="56" t="s">
        <v>16</v>
      </c>
      <c r="C43" s="57"/>
      <c r="D43" s="55">
        <f>SUM(D39:D42)</f>
        <v>0</v>
      </c>
      <c r="E43" s="61" t="e">
        <f t="array" ref="E43">SUM(ROUND((E39:E42),4))</f>
        <v>#DIV/0!</v>
      </c>
      <c r="F43" s="54"/>
      <c r="G43" s="61" t="e">
        <f t="array" ref="G43">SUM(ROUND((G39:G42),4))</f>
        <v>#DIV/0!</v>
      </c>
      <c r="H43" s="61" t="e">
        <f t="array" ref="H43">SUM(ROUND((H39:H42),4))</f>
        <v>#DIV/0!</v>
      </c>
      <c r="I43" s="61" t="e">
        <f t="array" ref="I43">SUM(ROUND((I39:I42),4))</f>
        <v>#DIV/0!</v>
      </c>
      <c r="J43" s="119"/>
    </row>
    <row r="44" spans="1:11" ht="18.75" customHeight="1">
      <c r="A44" s="76"/>
      <c r="B44" s="47" t="s">
        <v>19</v>
      </c>
      <c r="C44" s="9"/>
      <c r="D44" s="10"/>
      <c r="E44" s="34"/>
      <c r="F44" s="48"/>
      <c r="G44" s="35"/>
      <c r="H44" s="35"/>
      <c r="I44" s="49"/>
      <c r="J44" s="119"/>
    </row>
    <row r="45" spans="1:11">
      <c r="A45" s="76"/>
      <c r="B45" s="51" t="s">
        <v>22</v>
      </c>
      <c r="C45" s="52" t="s">
        <v>8</v>
      </c>
      <c r="D45" s="43">
        <f>IF(D60&gt;=500000,ROUND(D62,0),0)</f>
        <v>0</v>
      </c>
      <c r="E45" s="34" t="e">
        <f>D45/$C$6</f>
        <v>#DIV/0!</v>
      </c>
      <c r="F45" s="48"/>
      <c r="G45" s="35" t="e">
        <f>+D45/($D$48+$D$36+$I$10)</f>
        <v>#DIV/0!</v>
      </c>
      <c r="H45" s="35" t="e">
        <f>(D45/($D$48+$D$36+$I$10))*0.5</f>
        <v>#DIV/0!</v>
      </c>
      <c r="I45" s="35" t="e">
        <f>+E45</f>
        <v>#DIV/0!</v>
      </c>
      <c r="J45" s="120"/>
    </row>
    <row r="46" spans="1:11">
      <c r="A46" s="79"/>
      <c r="B46" s="46" t="s">
        <v>46</v>
      </c>
      <c r="C46" s="9" t="s">
        <v>8</v>
      </c>
      <c r="D46" s="10">
        <v>0</v>
      </c>
      <c r="E46" s="35" t="e">
        <f>D46/$C$6</f>
        <v>#DIV/0!</v>
      </c>
      <c r="F46" s="48"/>
      <c r="G46" s="35" t="e">
        <f>+D46/($D$48+$D$36+$I$10)</f>
        <v>#DIV/0!</v>
      </c>
      <c r="H46" s="35" t="e">
        <f>(D46/($D$48+$D$36+$I$10))*0.5</f>
        <v>#DIV/0!</v>
      </c>
      <c r="I46" s="63" t="e">
        <f>+E46</f>
        <v>#DIV/0!</v>
      </c>
      <c r="J46" s="120"/>
    </row>
    <row r="47" spans="1:11">
      <c r="A47" s="76"/>
      <c r="B47" s="58" t="s">
        <v>16</v>
      </c>
      <c r="C47" s="57"/>
      <c r="D47" s="55">
        <f>SUM(D45:D46)</f>
        <v>0</v>
      </c>
      <c r="E47" s="53" t="e">
        <f t="array" ref="E47">SUM(ROUND((E45:E46),4))</f>
        <v>#DIV/0!</v>
      </c>
      <c r="F47" s="54"/>
      <c r="G47" s="53" t="e">
        <f t="array" ref="G47">SUM(ROUND((G45:G46),4))</f>
        <v>#DIV/0!</v>
      </c>
      <c r="H47" s="53" t="e">
        <f t="array" ref="H47">SUM(ROUND((H45:H46),4))</f>
        <v>#DIV/0!</v>
      </c>
      <c r="I47" s="53" t="e">
        <f t="array" ref="I47">SUM(ROUND((I45:I46),4))</f>
        <v>#DIV/0!</v>
      </c>
      <c r="J47" s="119"/>
    </row>
    <row r="48" spans="1:11" s="42" customFormat="1" ht="15" customHeight="1">
      <c r="A48" s="78"/>
      <c r="B48" s="39" t="s">
        <v>23</v>
      </c>
      <c r="C48" s="39"/>
      <c r="D48" s="40">
        <f>SUM(D43+D47)</f>
        <v>0</v>
      </c>
      <c r="E48" s="41" t="e">
        <f t="array" ref="E48">SUM(ROUND((E43+E47),4))</f>
        <v>#DIV/0!</v>
      </c>
      <c r="F48" s="50"/>
      <c r="G48" s="62" t="e">
        <f>G43+G47</f>
        <v>#DIV/0!</v>
      </c>
      <c r="H48" s="62" t="e">
        <f>H43+H47</f>
        <v>#DIV/0!</v>
      </c>
      <c r="I48" s="62" t="e">
        <f>I43+I47</f>
        <v>#DIV/0!</v>
      </c>
      <c r="J48" s="122"/>
      <c r="K48" s="1"/>
    </row>
    <row r="49" spans="1:11" s="42" customFormat="1" ht="6.75" customHeight="1">
      <c r="A49" s="78"/>
      <c r="B49" s="39"/>
      <c r="C49" s="39"/>
      <c r="D49" s="69"/>
      <c r="E49" s="70"/>
      <c r="F49" s="50"/>
      <c r="G49" s="71"/>
      <c r="H49" s="71"/>
      <c r="I49" s="72"/>
      <c r="J49" s="122"/>
      <c r="K49" s="1"/>
    </row>
    <row r="50" spans="1:11">
      <c r="A50" s="79"/>
      <c r="B50" s="65" t="s">
        <v>26</v>
      </c>
      <c r="C50" s="20"/>
      <c r="D50" s="125"/>
      <c r="E50" s="34" t="e">
        <f>D50/$C$6</f>
        <v>#DIV/0!</v>
      </c>
      <c r="F50" s="20"/>
      <c r="G50" s="35" t="e">
        <f>+D50/($D$48+$D$36+$I$10)</f>
        <v>#DIV/0!</v>
      </c>
      <c r="H50" s="35" t="e">
        <f>(D50/($D$48+$D$36+$I$10))*0.5</f>
        <v>#DIV/0!</v>
      </c>
      <c r="I50" s="35" t="e">
        <f>+E50</f>
        <v>#DIV/0!</v>
      </c>
      <c r="J50" s="120"/>
      <c r="K50" s="42"/>
    </row>
    <row r="51" spans="1:11" ht="6.75" customHeight="1">
      <c r="A51" s="79"/>
      <c r="B51" s="65"/>
      <c r="C51" s="20"/>
      <c r="D51" s="102"/>
      <c r="E51" s="34"/>
      <c r="F51" s="20"/>
      <c r="G51" s="35"/>
      <c r="H51" s="35"/>
      <c r="I51" s="35"/>
      <c r="J51" s="120"/>
      <c r="K51" s="42"/>
    </row>
    <row r="52" spans="1:11">
      <c r="A52" s="79"/>
      <c r="B52" s="7" t="s">
        <v>42</v>
      </c>
      <c r="C52" s="20"/>
      <c r="D52" s="102"/>
      <c r="E52" s="34"/>
      <c r="F52" s="20"/>
      <c r="G52" s="35" t="e">
        <f>1-SUM(G39:G42,G45:G46,G50)</f>
        <v>#DIV/0!</v>
      </c>
      <c r="H52" s="35" t="e">
        <f>1-SUM(H39:H42,H45:H46,H50)</f>
        <v>#DIV/0!</v>
      </c>
      <c r="I52" s="35" t="e">
        <f>1-SUM(I39:I42,I45:I46,I50)</f>
        <v>#DIV/0!</v>
      </c>
      <c r="J52" s="120"/>
      <c r="K52" s="42"/>
    </row>
    <row r="53" spans="1:11" ht="7.5" customHeight="1">
      <c r="A53" s="75"/>
      <c r="B53" s="65"/>
      <c r="C53" s="20"/>
      <c r="D53" s="66"/>
      <c r="E53" s="81"/>
      <c r="F53" s="20"/>
      <c r="G53" s="116"/>
      <c r="H53" s="116"/>
      <c r="I53" s="67"/>
      <c r="J53" s="119"/>
      <c r="K53" s="42"/>
    </row>
    <row r="54" spans="1:11">
      <c r="A54" s="75"/>
      <c r="B54" s="1" t="s">
        <v>44</v>
      </c>
      <c r="C54" s="20"/>
      <c r="D54" s="18"/>
      <c r="E54" s="34" t="e">
        <f>E56-E68</f>
        <v>#DIV/0!</v>
      </c>
      <c r="F54" s="17"/>
      <c r="G54" s="34" t="e">
        <f>G56-G68</f>
        <v>#DIV/0!</v>
      </c>
      <c r="H54" s="34" t="e">
        <f>H56-H68</f>
        <v>#DIV/0!</v>
      </c>
      <c r="I54" s="34" t="e">
        <f>I56-I68</f>
        <v>#DIV/0!</v>
      </c>
      <c r="J54" s="120"/>
    </row>
    <row r="55" spans="1:11" ht="8.25" customHeight="1">
      <c r="A55" s="75"/>
      <c r="B55" s="20"/>
      <c r="C55" s="20"/>
      <c r="D55" s="20"/>
      <c r="E55" s="20"/>
      <c r="F55" s="20"/>
      <c r="G55" s="117"/>
      <c r="H55" s="116"/>
      <c r="I55" s="116"/>
    </row>
    <row r="56" spans="1:11" ht="14.25" thickBot="1">
      <c r="A56" s="75"/>
      <c r="B56" s="154" t="s">
        <v>32</v>
      </c>
      <c r="C56" s="154"/>
      <c r="D56" s="36">
        <f>SUM(D48+D36+D25+D50)</f>
        <v>0</v>
      </c>
      <c r="E56" s="118" t="e">
        <f>SUM(E17:E24) + SUM(E28:E35) + SUM(E39:E42) + SUM(E45:E46)+E50</f>
        <v>#DIV/0!</v>
      </c>
      <c r="F56" s="38"/>
      <c r="G56" s="38" t="e">
        <f>SUM(G39:G42,G45:G46,G50,G52)</f>
        <v>#DIV/0!</v>
      </c>
      <c r="H56" s="38" t="e">
        <f>SUM(H39:H42,H45:H46,H50,H52)</f>
        <v>#DIV/0!</v>
      </c>
      <c r="I56" s="38" t="e">
        <f>SUM(I39:I42,I45:I46,I50,I52)</f>
        <v>#DIV/0!</v>
      </c>
      <c r="J56" s="121"/>
    </row>
    <row r="57" spans="1:11" ht="15.75" customHeight="1" thickTop="1" thickBot="1">
      <c r="B57" s="100" t="s">
        <v>33</v>
      </c>
      <c r="D57" s="101">
        <f>D56-C6</f>
        <v>0</v>
      </c>
      <c r="G57" s="111" t="s">
        <v>41</v>
      </c>
    </row>
    <row r="58" spans="1:11">
      <c r="G58" s="155"/>
      <c r="H58" s="156"/>
      <c r="I58" s="157"/>
    </row>
    <row r="59" spans="1:11">
      <c r="A59" s="164" t="s">
        <v>4</v>
      </c>
      <c r="B59" s="165"/>
      <c r="C59" s="166"/>
      <c r="D59" s="43">
        <f>C6</f>
        <v>0</v>
      </c>
      <c r="G59" s="158"/>
      <c r="H59" s="159"/>
      <c r="I59" s="160"/>
    </row>
    <row r="60" spans="1:11" ht="14.25" thickBot="1">
      <c r="A60" s="164" t="s">
        <v>36</v>
      </c>
      <c r="B60" s="165"/>
      <c r="C60" s="166"/>
      <c r="D60" s="10">
        <v>0</v>
      </c>
      <c r="G60" s="161"/>
      <c r="H60" s="162"/>
      <c r="I60" s="163"/>
    </row>
    <row r="61" spans="1:11" ht="15.75" customHeight="1">
      <c r="A61" s="167" t="s">
        <v>35</v>
      </c>
      <c r="B61" s="168"/>
      <c r="C61" s="169"/>
      <c r="D61" s="110">
        <f>IF(((D60/H6)*60)&gt;250000, (IF(D60&gt;=500000,D60*0.2,0)),IF(D60&gt;0,0,0))</f>
        <v>0</v>
      </c>
      <c r="E61" s="108" t="str">
        <f>IF(C6=0," ",(IF(D61&gt;0,"Project's QAPE meets the threshold for the Producer Offset","Project does not meet the eligibility thresholds for the Producer Offset.")))</f>
        <v xml:space="preserve"> </v>
      </c>
      <c r="G61" s="109"/>
      <c r="H61" s="107"/>
      <c r="I61" s="107"/>
    </row>
    <row r="62" spans="1:11">
      <c r="A62" s="170" t="s">
        <v>20</v>
      </c>
      <c r="B62" s="171"/>
      <c r="C62" s="123">
        <v>0.85</v>
      </c>
      <c r="D62" s="43">
        <f>IF(C6&lt;=500000,0,(D61*C62))</f>
        <v>0</v>
      </c>
      <c r="G62" s="107"/>
      <c r="H62" s="107"/>
      <c r="I62" s="107"/>
    </row>
    <row r="63" spans="1:11">
      <c r="A63" s="170"/>
      <c r="B63" s="174"/>
      <c r="C63" s="171"/>
      <c r="D63" s="106">
        <f>IF(((C6/H6)*60)&gt;250000, (IF(C6&gt;500000,0,(D59-I10)*0.2)),IF(C6&gt;0,0,0))</f>
        <v>0</v>
      </c>
      <c r="G63" s="107"/>
      <c r="H63" s="107"/>
      <c r="I63" s="107"/>
    </row>
    <row r="64" spans="1:11">
      <c r="A64" s="124"/>
      <c r="B64" s="2"/>
      <c r="C64" s="2"/>
      <c r="D64" s="44"/>
      <c r="G64" s="107"/>
      <c r="H64" s="107"/>
      <c r="I64" s="107"/>
    </row>
    <row r="65" spans="1:9">
      <c r="A65" s="164" t="s">
        <v>51</v>
      </c>
      <c r="B65" s="165"/>
      <c r="C65" s="166"/>
      <c r="D65" s="126" t="e">
        <f>+(D61+E10+E12)/C6</f>
        <v>#DIV/0!</v>
      </c>
      <c r="G65" s="107"/>
      <c r="H65" s="107"/>
      <c r="I65" s="107"/>
    </row>
    <row r="66" spans="1:9" ht="8.25" customHeight="1" thickBot="1">
      <c r="B66" s="23"/>
      <c r="C66" s="19"/>
    </row>
    <row r="67" spans="1:9" ht="21.75" customHeight="1" thickBot="1">
      <c r="A67" s="115" t="str">
        <f>IF(D60&gt;500000, "Offset cashflow provider - you will need to provide documentation with your application form:"," ")</f>
        <v xml:space="preserve"> </v>
      </c>
      <c r="B67" s="85"/>
      <c r="C67" s="86"/>
      <c r="D67" s="85"/>
      <c r="E67" s="85"/>
      <c r="H67" s="175"/>
      <c r="I67" s="176"/>
    </row>
    <row r="68" spans="1:9" ht="19.5" hidden="1" customHeight="1" thickBot="1">
      <c r="B68" s="23"/>
      <c r="C68" s="19"/>
      <c r="E68" s="37" t="e">
        <f>+E48+E25 +E36+E50</f>
        <v>#DIV/0!</v>
      </c>
      <c r="G68" s="119" t="e">
        <f>G43+G47+G50+G52</f>
        <v>#DIV/0!</v>
      </c>
      <c r="H68" s="119" t="e">
        <f>H43+H47+H50+H52</f>
        <v>#DIV/0!</v>
      </c>
      <c r="I68" s="119" t="e">
        <f>I43+I47+I50+I52</f>
        <v>#DIV/0!</v>
      </c>
    </row>
    <row r="69" spans="1:9" ht="30.75" customHeight="1">
      <c r="A69" s="128" t="s">
        <v>17</v>
      </c>
      <c r="B69" s="177" t="s">
        <v>30</v>
      </c>
      <c r="C69" s="178"/>
      <c r="D69" s="178"/>
      <c r="E69" s="178"/>
      <c r="F69" s="178"/>
      <c r="G69" s="178"/>
      <c r="H69" s="178"/>
      <c r="I69" s="178"/>
    </row>
    <row r="70" spans="1:9" ht="42" customHeight="1">
      <c r="A70" s="128"/>
      <c r="B70" s="179" t="s">
        <v>50</v>
      </c>
      <c r="C70" s="179"/>
      <c r="D70" s="179"/>
      <c r="E70" s="179"/>
      <c r="F70" s="179"/>
      <c r="G70" s="179"/>
      <c r="H70" s="179"/>
      <c r="I70" s="179"/>
    </row>
    <row r="71" spans="1:9" ht="42" customHeight="1">
      <c r="A71" s="129"/>
      <c r="B71" s="172" t="s">
        <v>34</v>
      </c>
      <c r="C71" s="180"/>
      <c r="D71" s="180"/>
      <c r="E71" s="180"/>
      <c r="F71" s="180"/>
      <c r="G71" s="180"/>
      <c r="H71" s="180"/>
      <c r="I71" s="180"/>
    </row>
    <row r="72" spans="1:9" ht="26.25" customHeight="1">
      <c r="A72" s="130"/>
      <c r="B72" s="172" t="s">
        <v>49</v>
      </c>
      <c r="C72" s="173"/>
      <c r="D72" s="173"/>
      <c r="E72" s="173"/>
      <c r="F72" s="173"/>
      <c r="G72" s="173"/>
      <c r="H72" s="173"/>
      <c r="I72" s="173"/>
    </row>
    <row r="73" spans="1:9" ht="16.5" customHeight="1">
      <c r="A73" s="130"/>
      <c r="B73" s="130" t="s">
        <v>53</v>
      </c>
      <c r="C73" s="130"/>
      <c r="D73" s="130"/>
      <c r="E73" s="130"/>
      <c r="F73" s="130"/>
      <c r="G73" s="130"/>
      <c r="H73" s="130"/>
      <c r="I73" s="130"/>
    </row>
    <row r="74" spans="1:9" ht="18" customHeight="1">
      <c r="A74" s="130"/>
      <c r="B74" s="130" t="s">
        <v>47</v>
      </c>
      <c r="C74" s="130"/>
      <c r="D74" s="130"/>
      <c r="E74" s="130"/>
      <c r="F74" s="130"/>
      <c r="G74" s="130"/>
      <c r="H74" s="130"/>
      <c r="I74" s="130"/>
    </row>
    <row r="75" spans="1:9">
      <c r="A75" s="130"/>
      <c r="B75" s="130" t="s">
        <v>54</v>
      </c>
      <c r="C75" s="130"/>
      <c r="D75" s="130"/>
      <c r="E75" s="130"/>
      <c r="F75" s="130"/>
      <c r="G75" s="130"/>
      <c r="H75" s="130"/>
      <c r="I75" s="130"/>
    </row>
    <row r="76" spans="1:9" ht="5.25" customHeight="1"/>
    <row r="77" spans="1:9">
      <c r="B77" s="127" t="s">
        <v>52</v>
      </c>
    </row>
  </sheetData>
  <sheetProtection password="CF2B" sheet="1" objects="1" scenarios="1" formatCells="0" formatRows="0"/>
  <mergeCells count="25">
    <mergeCell ref="A62:B62"/>
    <mergeCell ref="B72:I72"/>
    <mergeCell ref="A63:C63"/>
    <mergeCell ref="A65:C65"/>
    <mergeCell ref="H67:I67"/>
    <mergeCell ref="B69:I69"/>
    <mergeCell ref="B70:I70"/>
    <mergeCell ref="B71:I71"/>
    <mergeCell ref="B56:C56"/>
    <mergeCell ref="G58:I60"/>
    <mergeCell ref="A59:C59"/>
    <mergeCell ref="A60:C60"/>
    <mergeCell ref="A61:C61"/>
    <mergeCell ref="H7:I7"/>
    <mergeCell ref="A9:E9"/>
    <mergeCell ref="G10:H12"/>
    <mergeCell ref="B13:E13"/>
    <mergeCell ref="A14:A15"/>
    <mergeCell ref="F14:I37"/>
    <mergeCell ref="A1:I1"/>
    <mergeCell ref="A4:B4"/>
    <mergeCell ref="C4:E4"/>
    <mergeCell ref="H4:I4"/>
    <mergeCell ref="A6:B6"/>
    <mergeCell ref="C6:D6"/>
  </mergeCells>
  <phoneticPr fontId="8" type="noConversion"/>
  <conditionalFormatting sqref="D56">
    <cfRule type="expression" dxfId="1" priority="1" stopIfTrue="1">
      <formula>$D$54&gt;$C$6</formula>
    </cfRule>
    <cfRule type="expression" dxfId="0" priority="2" stopIfTrue="1">
      <formula>$D$54&lt;$C$6</formula>
    </cfRule>
  </conditionalFormatting>
  <pageMargins left="0.74803149606299213" right="0.70866141732283472" top="0.55118110236220474" bottom="0.51181102362204722" header="0.35433070866141736" footer="0.31496062992125984"/>
  <pageSetup paperSize="9" scale="67" orientation="portrait" r:id="rId1"/>
  <headerFooter alignWithMargins="0">
    <oddHeader>&amp;C&amp;"Arial,Bold"&amp;12Screen Australia: Documentary Finance Plan - EXTENDED VERSION</oddHeader>
    <oddFooter>&amp;L&amp;8SA template version 25 - $500K grant threshold; 29 July 2014&amp;C&amp;F</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Finance plan</vt:lpstr>
      <vt:lpstr>Sheet3</vt:lpstr>
      <vt:lpstr>'Finance plan'!Print_Area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Feature film finance plan template</dc:title>
  <dc:creator>Screen Australia</dc:creator>
  <cp:lastModifiedBy>Kelly Vincent</cp:lastModifiedBy>
  <cp:lastPrinted>2012-10-16T23:12:27Z</cp:lastPrinted>
  <dcterms:created xsi:type="dcterms:W3CDTF">2010-07-15T02:36:02Z</dcterms:created>
  <dcterms:modified xsi:type="dcterms:W3CDTF">2019-02-28T00:12:57Z</dcterms:modified>
</cp:coreProperties>
</file>